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0" windowWidth="21585" windowHeight="7200"/>
  </bookViews>
  <sheets>
    <sheet name="MODELO_PLANILHA" sheetId="4" r:id="rId1"/>
    <sheet name="Plan2" sheetId="2" r:id="rId2"/>
    <sheet name="Plan3" sheetId="3" r:id="rId3"/>
  </sheets>
  <definedNames>
    <definedName name="_xlnm.Print_Area" localSheetId="0">MODELO_PLANILHA!$A$1:$U$94</definedName>
    <definedName name="_xlnm.Print_Titles" localSheetId="0">MODELO_PLANILHA!$1:$14</definedName>
  </definedNames>
  <calcPr calcId="145621"/>
</workbook>
</file>

<file path=xl/calcChain.xml><?xml version="1.0" encoding="utf-8"?>
<calcChain xmlns="http://schemas.openxmlformats.org/spreadsheetml/2006/main">
  <c r="N89" i="4" l="1"/>
  <c r="S82" i="4"/>
  <c r="R82" i="4"/>
  <c r="Q82" i="4"/>
  <c r="M79" i="4"/>
  <c r="S79" i="4" s="1"/>
  <c r="K79" i="4"/>
  <c r="R79" i="4" s="1"/>
  <c r="I79" i="4"/>
  <c r="Q79" i="4" s="1"/>
  <c r="M78" i="4"/>
  <c r="K78" i="4"/>
  <c r="I78" i="4"/>
  <c r="M77" i="4"/>
  <c r="K77" i="4"/>
  <c r="I77" i="4"/>
  <c r="M76" i="4"/>
  <c r="S76" i="4" s="1"/>
  <c r="K76" i="4"/>
  <c r="R76" i="4" s="1"/>
  <c r="I76" i="4"/>
  <c r="Q76" i="4" s="1"/>
  <c r="M75" i="4"/>
  <c r="S75" i="4" s="1"/>
  <c r="K75" i="4"/>
  <c r="R75" i="4" s="1"/>
  <c r="I75" i="4"/>
  <c r="Q75" i="4" s="1"/>
  <c r="M74" i="4"/>
  <c r="S74" i="4" s="1"/>
  <c r="K74" i="4"/>
  <c r="R74" i="4" s="1"/>
  <c r="I74" i="4"/>
  <c r="Q74" i="4" s="1"/>
  <c r="M73" i="4"/>
  <c r="S73" i="4" s="1"/>
  <c r="K73" i="4"/>
  <c r="R73" i="4" s="1"/>
  <c r="I73" i="4"/>
  <c r="Q73" i="4" s="1"/>
  <c r="M72" i="4"/>
  <c r="K72" i="4"/>
  <c r="I72" i="4"/>
  <c r="M71" i="4"/>
  <c r="K71" i="4"/>
  <c r="I71" i="4"/>
  <c r="M70" i="4"/>
  <c r="S70" i="4" s="1"/>
  <c r="K70" i="4"/>
  <c r="R70" i="4" s="1"/>
  <c r="I70" i="4"/>
  <c r="Q70" i="4" s="1"/>
  <c r="M69" i="4"/>
  <c r="S69" i="4" s="1"/>
  <c r="K69" i="4"/>
  <c r="I69" i="4"/>
  <c r="Q69" i="4" s="1"/>
  <c r="M68" i="4"/>
  <c r="K68" i="4"/>
  <c r="I68" i="4"/>
  <c r="M67" i="4"/>
  <c r="K67" i="4"/>
  <c r="I67" i="4"/>
  <c r="M66" i="4"/>
  <c r="K66" i="4"/>
  <c r="I66" i="4"/>
  <c r="M65" i="4"/>
  <c r="K65" i="4"/>
  <c r="I65" i="4"/>
  <c r="M64" i="4"/>
  <c r="S64" i="4" s="1"/>
  <c r="K64" i="4"/>
  <c r="R64" i="4" s="1"/>
  <c r="I64" i="4"/>
  <c r="Q64" i="4" s="1"/>
  <c r="M63" i="4"/>
  <c r="S63" i="4" s="1"/>
  <c r="K63" i="4"/>
  <c r="R63" i="4" s="1"/>
  <c r="I63" i="4"/>
  <c r="Q63" i="4" s="1"/>
  <c r="M62" i="4"/>
  <c r="K62" i="4"/>
  <c r="I62" i="4"/>
  <c r="M61" i="4"/>
  <c r="K61" i="4"/>
  <c r="I61" i="4"/>
  <c r="M60" i="4"/>
  <c r="K60" i="4"/>
  <c r="I60" i="4"/>
  <c r="M59" i="4"/>
  <c r="S59" i="4" s="1"/>
  <c r="K59" i="4"/>
  <c r="R59" i="4" s="1"/>
  <c r="I59" i="4"/>
  <c r="Q59" i="4" s="1"/>
  <c r="M58" i="4"/>
  <c r="S58" i="4" s="1"/>
  <c r="K58" i="4"/>
  <c r="R58" i="4" s="1"/>
  <c r="I58" i="4"/>
  <c r="Q58" i="4" s="1"/>
  <c r="M57" i="4"/>
  <c r="S57" i="4" s="1"/>
  <c r="K57" i="4"/>
  <c r="R57" i="4" s="1"/>
  <c r="I57" i="4"/>
  <c r="Q57" i="4" s="1"/>
  <c r="M56" i="4"/>
  <c r="K56" i="4"/>
  <c r="I56" i="4"/>
  <c r="M55" i="4"/>
  <c r="S55" i="4" s="1"/>
  <c r="K55" i="4"/>
  <c r="R55" i="4" s="1"/>
  <c r="I55" i="4"/>
  <c r="Q55" i="4" s="1"/>
  <c r="M54" i="4"/>
  <c r="S54" i="4" s="1"/>
  <c r="K54" i="4"/>
  <c r="R54" i="4" s="1"/>
  <c r="I54" i="4"/>
  <c r="Q54" i="4" s="1"/>
  <c r="M53" i="4"/>
  <c r="K53" i="4"/>
  <c r="I53" i="4"/>
  <c r="M52" i="4"/>
  <c r="S52" i="4" s="1"/>
  <c r="K52" i="4"/>
  <c r="R52" i="4" s="1"/>
  <c r="I52" i="4"/>
  <c r="Q52" i="4" s="1"/>
  <c r="M51" i="4"/>
  <c r="S51" i="4" s="1"/>
  <c r="K51" i="4"/>
  <c r="R51" i="4" s="1"/>
  <c r="I51" i="4"/>
  <c r="Q51" i="4" s="1"/>
  <c r="M50" i="4"/>
  <c r="K50" i="4"/>
  <c r="I50" i="4"/>
  <c r="M49" i="4"/>
  <c r="S49" i="4" s="1"/>
  <c r="K49" i="4"/>
  <c r="R49" i="4" s="1"/>
  <c r="I49" i="4"/>
  <c r="Q49" i="4" s="1"/>
  <c r="M48" i="4"/>
  <c r="S48" i="4" s="1"/>
  <c r="K48" i="4"/>
  <c r="R48" i="4" s="1"/>
  <c r="I48" i="4"/>
  <c r="Q48" i="4" s="1"/>
  <c r="M47" i="4"/>
  <c r="K47" i="4"/>
  <c r="I47" i="4"/>
  <c r="M46" i="4"/>
  <c r="K46" i="4"/>
  <c r="I46" i="4"/>
  <c r="M45" i="4"/>
  <c r="K45" i="4"/>
  <c r="I45" i="4"/>
  <c r="M44" i="4"/>
  <c r="S44" i="4" s="1"/>
  <c r="K44" i="4"/>
  <c r="R44" i="4" s="1"/>
  <c r="I44" i="4"/>
  <c r="Q44" i="4" s="1"/>
  <c r="M43" i="4"/>
  <c r="S43" i="4" s="1"/>
  <c r="K43" i="4"/>
  <c r="I43" i="4"/>
  <c r="Q43" i="4" s="1"/>
  <c r="M42" i="4"/>
  <c r="S42" i="4" s="1"/>
  <c r="K42" i="4"/>
  <c r="R42" i="4" s="1"/>
  <c r="I42" i="4"/>
  <c r="Q42" i="4" s="1"/>
  <c r="M41" i="4"/>
  <c r="K41" i="4"/>
  <c r="I41" i="4"/>
  <c r="M40" i="4"/>
  <c r="K40" i="4"/>
  <c r="I40" i="4"/>
  <c r="M39" i="4"/>
  <c r="K39" i="4"/>
  <c r="I39" i="4"/>
  <c r="M38" i="4"/>
  <c r="S38" i="4" s="1"/>
  <c r="K38" i="4"/>
  <c r="R38" i="4" s="1"/>
  <c r="I38" i="4"/>
  <c r="Q38" i="4" s="1"/>
  <c r="M37" i="4"/>
  <c r="S37" i="4" s="1"/>
  <c r="K37" i="4"/>
  <c r="R37" i="4" s="1"/>
  <c r="I37" i="4"/>
  <c r="Q37" i="4" s="1"/>
  <c r="M36" i="4"/>
  <c r="K36" i="4"/>
  <c r="I36" i="4"/>
  <c r="M35" i="4"/>
  <c r="S35" i="4" s="1"/>
  <c r="K35" i="4"/>
  <c r="R35" i="4" s="1"/>
  <c r="I35" i="4"/>
  <c r="Q35" i="4" s="1"/>
  <c r="M34" i="4"/>
  <c r="S34" i="4" s="1"/>
  <c r="K34" i="4"/>
  <c r="R34" i="4" s="1"/>
  <c r="I34" i="4"/>
  <c r="Q34" i="4" s="1"/>
  <c r="M33" i="4"/>
  <c r="S33" i="4" s="1"/>
  <c r="K33" i="4"/>
  <c r="R33" i="4" s="1"/>
  <c r="I33" i="4"/>
  <c r="Q33" i="4" s="1"/>
  <c r="M32" i="4"/>
  <c r="S32" i="4" s="1"/>
  <c r="K32" i="4"/>
  <c r="I32" i="4"/>
  <c r="Q32" i="4" s="1"/>
  <c r="M31" i="4"/>
  <c r="S31" i="4" s="1"/>
  <c r="K31" i="4"/>
  <c r="R31" i="4" s="1"/>
  <c r="I31" i="4"/>
  <c r="Q31" i="4" s="1"/>
  <c r="M30" i="4"/>
  <c r="S30" i="4" s="1"/>
  <c r="K30" i="4"/>
  <c r="R30" i="4" s="1"/>
  <c r="I30" i="4"/>
  <c r="Q30" i="4" s="1"/>
  <c r="M29" i="4"/>
  <c r="S29" i="4" s="1"/>
  <c r="K29" i="4"/>
  <c r="R29" i="4" s="1"/>
  <c r="I29" i="4"/>
  <c r="Q29" i="4" s="1"/>
  <c r="M28" i="4"/>
  <c r="K28" i="4"/>
  <c r="I28" i="4"/>
  <c r="M27" i="4"/>
  <c r="S27" i="4" s="1"/>
  <c r="K27" i="4"/>
  <c r="R27" i="4" s="1"/>
  <c r="I27" i="4"/>
  <c r="Q27" i="4" s="1"/>
  <c r="M26" i="4"/>
  <c r="S26" i="4" s="1"/>
  <c r="K26" i="4"/>
  <c r="R26" i="4" s="1"/>
  <c r="I26" i="4"/>
  <c r="Q26" i="4" s="1"/>
  <c r="M25" i="4"/>
  <c r="K25" i="4"/>
  <c r="I25" i="4"/>
  <c r="M24" i="4"/>
  <c r="S24" i="4" s="1"/>
  <c r="K24" i="4"/>
  <c r="R24" i="4" s="1"/>
  <c r="I24" i="4"/>
  <c r="Q24" i="4" s="1"/>
  <c r="M23" i="4"/>
  <c r="S23" i="4" s="1"/>
  <c r="K23" i="4"/>
  <c r="R23" i="4" s="1"/>
  <c r="I23" i="4"/>
  <c r="Q23" i="4" s="1"/>
  <c r="M22" i="4"/>
  <c r="S22" i="4" s="1"/>
  <c r="K22" i="4"/>
  <c r="R22" i="4" s="1"/>
  <c r="I22" i="4"/>
  <c r="Q22" i="4" s="1"/>
  <c r="M17" i="4"/>
  <c r="S17" i="4" s="1"/>
  <c r="K17" i="4"/>
  <c r="R17" i="4" s="1"/>
  <c r="I17" i="4"/>
  <c r="Q17" i="4" s="1"/>
  <c r="N22" i="4" l="1"/>
  <c r="T22" i="4" s="1"/>
  <c r="N27" i="4"/>
  <c r="T27" i="4" s="1"/>
  <c r="N32" i="4"/>
  <c r="T32" i="4" s="1"/>
  <c r="N37" i="4"/>
  <c r="T37" i="4" s="1"/>
  <c r="N44" i="4"/>
  <c r="T44" i="4" s="1"/>
  <c r="N52" i="4"/>
  <c r="T52" i="4" s="1"/>
  <c r="N58" i="4"/>
  <c r="T58" i="4" s="1"/>
  <c r="N69" i="4"/>
  <c r="T69" i="4" s="1"/>
  <c r="N75" i="4"/>
  <c r="T75" i="4" s="1"/>
  <c r="N23" i="4"/>
  <c r="T23" i="4" s="1"/>
  <c r="N29" i="4"/>
  <c r="T29" i="4" s="1"/>
  <c r="N33" i="4"/>
  <c r="N38" i="4"/>
  <c r="T38" i="4" s="1"/>
  <c r="T36" i="4" s="1"/>
  <c r="N48" i="4"/>
  <c r="T48" i="4" s="1"/>
  <c r="N54" i="4"/>
  <c r="T54" i="4" s="1"/>
  <c r="N59" i="4"/>
  <c r="T59" i="4" s="1"/>
  <c r="N70" i="4"/>
  <c r="T70" i="4" s="1"/>
  <c r="N76" i="4"/>
  <c r="T76" i="4" s="1"/>
  <c r="R69" i="4"/>
  <c r="N24" i="4"/>
  <c r="T24" i="4" s="1"/>
  <c r="N30" i="4"/>
  <c r="T30" i="4" s="1"/>
  <c r="N34" i="4"/>
  <c r="T34" i="4" s="1"/>
  <c r="N42" i="4"/>
  <c r="T42" i="4" s="1"/>
  <c r="N49" i="4"/>
  <c r="N55" i="4"/>
  <c r="T55" i="4" s="1"/>
  <c r="N63" i="4"/>
  <c r="T63" i="4" s="1"/>
  <c r="N73" i="4"/>
  <c r="T73" i="4" s="1"/>
  <c r="N79" i="4"/>
  <c r="T79" i="4" s="1"/>
  <c r="R32" i="4"/>
  <c r="R43" i="4"/>
  <c r="N17" i="4"/>
  <c r="T17" i="4" s="1"/>
  <c r="N26" i="4"/>
  <c r="T26" i="4" s="1"/>
  <c r="N31" i="4"/>
  <c r="T31" i="4" s="1"/>
  <c r="N35" i="4"/>
  <c r="T35" i="4" s="1"/>
  <c r="N43" i="4"/>
  <c r="T43" i="4" s="1"/>
  <c r="N51" i="4"/>
  <c r="T51" i="4" s="1"/>
  <c r="N57" i="4"/>
  <c r="T57" i="4" s="1"/>
  <c r="N64" i="4"/>
  <c r="T64" i="4" s="1"/>
  <c r="N74" i="4"/>
  <c r="T74" i="4" s="1"/>
  <c r="T33" i="4"/>
  <c r="T49" i="4"/>
  <c r="T62" i="4" l="1"/>
  <c r="T60" i="4" s="1"/>
  <c r="T20" i="4"/>
  <c r="T53" i="4"/>
  <c r="T25" i="4"/>
  <c r="T41" i="4"/>
  <c r="T67" i="4"/>
  <c r="T56" i="4"/>
  <c r="T71" i="4"/>
  <c r="T28" i="4"/>
  <c r="T77" i="4"/>
  <c r="T47" i="4"/>
  <c r="T15" i="4"/>
  <c r="T50" i="4"/>
  <c r="T18" i="4" l="1"/>
  <c r="T39" i="4"/>
  <c r="T45" i="4"/>
  <c r="T65" i="4"/>
  <c r="T82" i="4" l="1"/>
  <c r="T80" i="4" s="1"/>
  <c r="P84" i="4"/>
  <c r="P85" i="4" l="1"/>
  <c r="P86" i="4" s="1"/>
  <c r="P88" i="4"/>
  <c r="P89" i="4" l="1"/>
  <c r="P92" i="4"/>
  <c r="U30" i="4" l="1"/>
  <c r="U34" i="4"/>
  <c r="U37" i="4"/>
  <c r="U54" i="4"/>
  <c r="U63" i="4"/>
  <c r="U22" i="4"/>
  <c r="U48" i="4"/>
  <c r="U74" i="4"/>
  <c r="U58" i="4"/>
  <c r="U75" i="4"/>
  <c r="U26" i="4"/>
  <c r="U57" i="4"/>
  <c r="U43" i="4"/>
  <c r="U69" i="4"/>
  <c r="U32" i="4"/>
  <c r="U42" i="4"/>
  <c r="U31" i="4"/>
  <c r="U35" i="4"/>
  <c r="U55" i="4"/>
  <c r="U24" i="4"/>
  <c r="U52" i="4"/>
  <c r="U23" i="4"/>
  <c r="U38" i="4"/>
  <c r="U73" i="4"/>
  <c r="U79" i="4"/>
  <c r="U64" i="4"/>
  <c r="U17" i="4"/>
  <c r="U15" i="4" s="1"/>
  <c r="U70" i="4"/>
  <c r="U59" i="4"/>
  <c r="U49" i="4"/>
  <c r="U51" i="4"/>
  <c r="U44" i="4"/>
  <c r="U27" i="4"/>
  <c r="U33" i="4"/>
  <c r="U29" i="4"/>
  <c r="U76" i="4"/>
  <c r="U82" i="4"/>
  <c r="U80" i="4" s="1"/>
  <c r="U88" i="4" s="1"/>
  <c r="P90" i="4"/>
  <c r="P93" i="4"/>
  <c r="U53" i="4" l="1"/>
  <c r="P94" i="4"/>
  <c r="U62" i="4"/>
  <c r="U60" i="4" s="1"/>
  <c r="U47" i="4"/>
  <c r="U56" i="4"/>
  <c r="U28" i="4"/>
  <c r="U50" i="4"/>
  <c r="U71" i="4"/>
  <c r="U41" i="4"/>
  <c r="U39" i="4" s="1"/>
  <c r="U25" i="4"/>
  <c r="U36" i="4"/>
  <c r="U67" i="4"/>
  <c r="U20" i="4"/>
  <c r="U77" i="4"/>
  <c r="U45" i="4" l="1"/>
  <c r="U18" i="4"/>
  <c r="U65" i="4"/>
  <c r="U84" i="4" l="1"/>
  <c r="U92" i="4" s="1"/>
</calcChain>
</file>

<file path=xl/sharedStrings.xml><?xml version="1.0" encoding="utf-8"?>
<sst xmlns="http://schemas.openxmlformats.org/spreadsheetml/2006/main" count="274" uniqueCount="164">
  <si>
    <t>MINISTÉRIO DA EDUCAÇÃO</t>
  </si>
  <si>
    <t>FUNDAÇÃO UNIVERSIDADE FEDERAL DO ABC</t>
  </si>
  <si>
    <t>SUPERINTENDÊNCIA DE OBRAS</t>
  </si>
  <si>
    <t>DATA BASE PLANILHA:</t>
  </si>
  <si>
    <t>JULHO/2021.</t>
  </si>
  <si>
    <t xml:space="preserve">                                                                                                                                                                                                                             processo nº 23006.015705/2021-18</t>
  </si>
  <si>
    <t>ITEM</t>
  </si>
  <si>
    <t>COD.   SINAPI</t>
  </si>
  <si>
    <t>DESCRIÇÃO DOS SERVIÇOS</t>
  </si>
  <si>
    <t>UNID.</t>
  </si>
  <si>
    <t>CUSTOS UNITÁRIOS                                                          (R$)</t>
  </si>
  <si>
    <t>TOTAL GERAL</t>
  </si>
  <si>
    <t>MATERIAL</t>
  </si>
  <si>
    <t>MDO</t>
  </si>
  <si>
    <t>EQUIP.</t>
  </si>
  <si>
    <t>TOTAL</t>
  </si>
  <si>
    <t>QUANTIDADE</t>
  </si>
  <si>
    <t>%</t>
  </si>
  <si>
    <t>itens corrigidos</t>
  </si>
  <si>
    <t>itens iniciais</t>
  </si>
  <si>
    <t>PROJETOS</t>
  </si>
  <si>
    <t>1.1</t>
  </si>
  <si>
    <t>ASBEA</t>
  </si>
  <si>
    <t>fl</t>
  </si>
  <si>
    <t>SERVIÇOS PRELIMINARES E SERVIÇOS TÉCNICOS</t>
  </si>
  <si>
    <t>2.1</t>
  </si>
  <si>
    <t>CANTEIRO DE OBRAS - INSTALAÇÕES PROVISÓRIAS</t>
  </si>
  <si>
    <t>2.1.1</t>
  </si>
  <si>
    <t xml:space="preserve">MES   </t>
  </si>
  <si>
    <t>2.1.2</t>
  </si>
  <si>
    <t>C.SINAPI / DENIT</t>
  </si>
  <si>
    <t>MOBILIZAÇÃO</t>
  </si>
  <si>
    <t xml:space="preserve">UN </t>
  </si>
  <si>
    <t>2.1.3</t>
  </si>
  <si>
    <t>DESMOBILIZAÇÃO</t>
  </si>
  <si>
    <t>2.2</t>
  </si>
  <si>
    <t>PROTEÇÃO E SINALIZAÇÃO</t>
  </si>
  <si>
    <t>2.2.1</t>
  </si>
  <si>
    <t>TAPUME EM CHAPA DE MADEIRA COMPENSADA RESINADA ESPESSURA DE 10 MM, ESTRUTURADO COM PEÇAS DE MADEIRA (PONTALETES E SARRAFOS), ACABAMENTO EM PINTURA LÁTEX ACRÍLICO NA COR BRANCA - FORNECIMENTO E INSTALAÇÃO</t>
  </si>
  <si>
    <t>M2</t>
  </si>
  <si>
    <t>2.2.2</t>
  </si>
  <si>
    <t>COMP. SINAPI</t>
  </si>
  <si>
    <t>PLACA DE OBRA EM CHAPA DE AÇO GALVANIZADO - FORNECIMENTO E INSTALAÇÃO</t>
  </si>
  <si>
    <t>2.3</t>
  </si>
  <si>
    <t>DEMOLIÇÃO</t>
  </si>
  <si>
    <t>2.3.1</t>
  </si>
  <si>
    <t>3.1</t>
  </si>
  <si>
    <t>DEMOLIÇÃO DE ALVENARIA DE BLOCO FURADO, DE FORMA MANUAL, SEM REAPROVEITAMENTO. AF_12/2017</t>
  </si>
  <si>
    <t>M3</t>
  </si>
  <si>
    <t>2.3.2</t>
  </si>
  <si>
    <t>3.2</t>
  </si>
  <si>
    <t>DEMOLIÇÃO DE PILARES E VIGAS EM CONCRETO ARMADO, DE FORMA MECANIZADA COM MARTELETE, SEM REAPROVEITAMENTO. AF_12/2017</t>
  </si>
  <si>
    <t>2.3.3</t>
  </si>
  <si>
    <t>3.3</t>
  </si>
  <si>
    <t>DEMOLIÇÃO DE LAJES, DE FORMA MECANIZADA COM MARTELETE, SEM REAPROVEITAMENTO. AF_12/2017</t>
  </si>
  <si>
    <t>2.3.4</t>
  </si>
  <si>
    <t>DEMOLIÇÃO DE ALVENARIA PARA QUALQUER TIPO DE BLOCO, DE FORMA MECANIZADA, SEM REAPROVEITAMENTO. AF_12/2017</t>
  </si>
  <si>
    <t>2.3.5</t>
  </si>
  <si>
    <t>CARGA, MANOBRA E DESCARGA DE ENTULHO EM CAMINHÃO BASCULANTE 6 M³ - CARGA COM ESCAVADEIRA HIDRÁULICA  (CAÇAMBA DE 0,80 M³ / 111 HP) E DESCARGA LIVRE (UNIDADE: M3). AF_07/2020</t>
  </si>
  <si>
    <t>2.3.6</t>
  </si>
  <si>
    <t>TRANSPORTE HORIZONTAL COM CARREGADEIRA, DE MASSA/ GRANEL (UNIDADE: M3XKM). AF_07/2019</t>
  </si>
  <si>
    <t>M3XKM</t>
  </si>
  <si>
    <t>2.3.7</t>
  </si>
  <si>
    <t>cotação</t>
  </si>
  <si>
    <t>DESCARTE DE MATERIAL CLASSE A e B (RESÍDUOS DE CONSTRUÇÃO CIVIL, CLASSIFICAÇÃO CONAMA 307), EM ATERRO LICENCIADO, CAÇAMBAS MIN. 4M³, INCLUSO TRANSPORTE E DESCARTE.</t>
  </si>
  <si>
    <t>2.4</t>
  </si>
  <si>
    <t>LOCAÇÃO</t>
  </si>
  <si>
    <t>2.4.1</t>
  </si>
  <si>
    <t>4.1</t>
  </si>
  <si>
    <t>LOCAÇÃO DE PONTO PARA REFERÊNCIA TOPOGRÁFICA. AF_10/2018</t>
  </si>
  <si>
    <t>UN</t>
  </si>
  <si>
    <t>2.4.2</t>
  </si>
  <si>
    <t>4.2</t>
  </si>
  <si>
    <t>LOCACAO CONVENCIONAL DE OBRA, UTILIZANDO GABARITO DE TÁBUAS CORRIDAS PONTALETADAS A CADA 2,00M -  2 UTILIZAÇÕES. AF_10/2018</t>
  </si>
  <si>
    <t>M</t>
  </si>
  <si>
    <t>MOVIMENTO DE TERRA</t>
  </si>
  <si>
    <t>CORTE/ESCAVACAO EM JAZIDAS OU CAMPO ABERTO</t>
  </si>
  <si>
    <t>3.1.1</t>
  </si>
  <si>
    <t>4.4</t>
  </si>
  <si>
    <t>ESCAVAÇÃO MANUAL DE VALA PARA VIGA BALDRAME, COM PREVISÃO DE FÔRMA. AF_06/2017</t>
  </si>
  <si>
    <t>3.1.2</t>
  </si>
  <si>
    <t>4.5</t>
  </si>
  <si>
    <t>REATERRO MANUAL DE VALAS COM COMPACTAÇÃO MECANIZADA. AF_04/2016</t>
  </si>
  <si>
    <t>3.1.3</t>
  </si>
  <si>
    <t>4.6</t>
  </si>
  <si>
    <t>TRANSPORTE COM CAMINHÃO BASCULANTE DE 6 M³, EM VIA URBANA PAVIMENTADA, DMT ATÉ 30 KM (UNIDADE: M3XKM). AF_07/2020</t>
  </si>
  <si>
    <t>FUNDAÇÕES E ESTRUTURAS</t>
  </si>
  <si>
    <t>ESTACAS</t>
  </si>
  <si>
    <t>4.1.1</t>
  </si>
  <si>
    <t>4.3</t>
  </si>
  <si>
    <t>ESTACA BROCA DE CONCRETO, DIÂMETRO DE 20CM, ESCAVAÇÃO MANUAL COM TRADO CONCHA, COM ARMADURA DE ARRANQUE. AF_05/2020</t>
  </si>
  <si>
    <t>4.1.2</t>
  </si>
  <si>
    <t>4.7</t>
  </si>
  <si>
    <t>LASTRO DE CONCRETO MAGRO, APLICADO EM BLOCOS DE COROAMENTO OU SAPATAS, ESPESSURA DE 5 CM. AF_08/2017</t>
  </si>
  <si>
    <t>FORMAS/CIMBRAMENTOS/ESCORAMENTOS</t>
  </si>
  <si>
    <t>4.2.1</t>
  </si>
  <si>
    <t>4.8</t>
  </si>
  <si>
    <t>FABRICAÇÃO, MONTAGEM E DESMONTAGEM DE FÔRMA PARA VIGA BALDRAME, EM MADEIRA SERRADA, E=25 MM, 1 UTILIZAÇÃO. AF_06/2017</t>
  </si>
  <si>
    <t>4.2.2</t>
  </si>
  <si>
    <t>4.9</t>
  </si>
  <si>
    <t>FABRICAÇÃO DE FÔRMA PARA PILARES E ESTRUTURAS SIMILARES, EM CHAPA DE MADEIRA COMPENSADA PLASTIFICADA, E = 18 MM. AF_09/2020</t>
  </si>
  <si>
    <t>ARMAÇÃO</t>
  </si>
  <si>
    <t>4.3.1</t>
  </si>
  <si>
    <t>4.10</t>
  </si>
  <si>
    <t>ARMAÇÃO DE BLOCO, VIGA BALDRAME E SAPATA UTILIZANDO AÇO CA-60 DE 5 MM - MONTAGEM. AF_06/2017</t>
  </si>
  <si>
    <t>KG</t>
  </si>
  <si>
    <t>4.3.2</t>
  </si>
  <si>
    <t>4.11</t>
  </si>
  <si>
    <t>ARMAÇÃO DE PILAR OU VIGA DE UMA ESTRUTURA CONVENCIONAL DE CONCRETO ARMADO EM UM EDIFÍCIO DE MÚLTIPLOS PAVIMENTOS UTILIZANDO AÇO CA-50 DE 10,0 MM - MONTAGEM. AF_12/2015</t>
  </si>
  <si>
    <t>CONCRETOS</t>
  </si>
  <si>
    <t>4.4.1</t>
  </si>
  <si>
    <t>4.12</t>
  </si>
  <si>
    <t>CONCRETO MAGRO PARA LASTRO, TRAÇO 1:4,5:4,5 (CIMENTO/ AREIA MÉDIA/ BRITA 1)  - PREPARO MECÂNICO COM BETONEIRA 400 L. AF_07/2016</t>
  </si>
  <si>
    <t>4.4.2</t>
  </si>
  <si>
    <t>4.13</t>
  </si>
  <si>
    <t>CONCRETAGEM DE EDIFICAÇÕES (PAREDES E LAJES) FEITAS COM SISTEMA DE FÔRMAS MANUSEÁVEIS, COM CONCRETO USINADO BOMBEÁVEL FCK 20 MPA - LANÇAMENTO, ADENSAMENTO E ACABAMENTO. AF_06/2015</t>
  </si>
  <si>
    <t>4.4.3</t>
  </si>
  <si>
    <t>4.14</t>
  </si>
  <si>
    <t>CONCRETAGEM DE BLOCOS DE COROAMENTO E VIGAS BALDRAMES, FCK 30 MPA, COM USO DE BOMBA  LANÇAMENTO, ADENSAMENTO E ACABAMENTO. AF_06/2017</t>
  </si>
  <si>
    <t>REVESTIMENTOS</t>
  </si>
  <si>
    <t>5.1</t>
  </si>
  <si>
    <t>REVESTIMENTOS DE PISOS</t>
  </si>
  <si>
    <t>5.1.1</t>
  </si>
  <si>
    <t>LASTRO COM MATERIAL GRANULAR, APLICADO EM PISOS OU LAJES SOBRE SOLO, ESPESSURA DE *5 CM*. AF_08/2017</t>
  </si>
  <si>
    <t>5.1.2</t>
  </si>
  <si>
    <t>5.2</t>
  </si>
  <si>
    <t>EXECUÇÃO DE PASSEIO (CALÇADA) OU PISO DE CONCRETO COM CONCRETO MOLDADO IN LOCO, USINADO, ACABAMENTO CONVENCIONAL, ESPESSURA 8 CM, ARMADO. AF_07/2016</t>
  </si>
  <si>
    <t>URBANIZAÇÃO E SERVIÇOS EXTERNOS</t>
  </si>
  <si>
    <t>6.1</t>
  </si>
  <si>
    <t>GRADIL METÁLICO E GUARDA-CORPO METÁLICO</t>
  </si>
  <si>
    <t>6.1.1</t>
  </si>
  <si>
    <t>Cotação</t>
  </si>
  <si>
    <t>6.1.2</t>
  </si>
  <si>
    <t>6.2</t>
  </si>
  <si>
    <t>GUARDA-CORPO DE AÇO GALVANIZADO DE 1,10M, MONTANTES TUBULARES DE 1.1/4" ESPAÇADOS DE 1,20M, TRAVESSA SUPERIOR DE 1.1/2", GRADIL FORMADO POR TUBOS HORIZONTAIS DE 1" E VERTICAIS DE 3/4", FIXADO COM CHUMBADOR MECÂNICO. AF_04/2019_P</t>
  </si>
  <si>
    <t>PAISAGISGMO</t>
  </si>
  <si>
    <t>6.2.1</t>
  </si>
  <si>
    <t>LIMPEZA MANUAL DE VEGETAÇÃO EM TERRENO COM ENXADA.AF_05/2018</t>
  </si>
  <si>
    <t>6.2.2</t>
  </si>
  <si>
    <t>CORTE RASO E RECORTE DE ÁRVORE COM DIÂMETRO DE TRONCO MAIOR OU IGUAL A 0,20 M E MENOR QUE 0,40 M.AF_05/2018</t>
  </si>
  <si>
    <t>6.2.3</t>
  </si>
  <si>
    <t>REMOÇÃO DE RAÍZES REMANESCENTES DE TRONCO DE ÁRVORE COM DIÂMETRO MAIOR OU IGUAL A 0,20 M E MENOR QUE 0,40 M.AF_05/2018</t>
  </si>
  <si>
    <t>GERENCIAMENTO DE OBRAS /  FISCALIZAÇÃO</t>
  </si>
  <si>
    <t>7.1</t>
  </si>
  <si>
    <t>SUBTOTAL 1 - itens 1 a 6</t>
  </si>
  <si>
    <t>BDI</t>
  </si>
  <si>
    <t>SUBTOTAL 2 - item 7</t>
  </si>
  <si>
    <t>TOTAL - itens 1 a 7</t>
  </si>
  <si>
    <t>TOTAL BDI</t>
  </si>
  <si>
    <t>ANEXO VIII - MODELO DE PLANILHA DE PREÇOS</t>
  </si>
  <si>
    <t>PREENHCER DESCONTO A SER APLICADO (EM PERCENTUAL):</t>
  </si>
  <si>
    <t>SUBTOTAL 1 - itens 1 a 6 com BDI</t>
  </si>
  <si>
    <t>SUBTOTAL 2 - item 7 com BDI</t>
  </si>
  <si>
    <t>,</t>
  </si>
  <si>
    <t>6.3</t>
  </si>
  <si>
    <t>INSTALACAO ELETRICA/ELETRIFICACAO E ILUMINACAO EXTERNA</t>
  </si>
  <si>
    <t>6.3.1</t>
  </si>
  <si>
    <t>POSTE DECORATIVO PARA JARDIM EM AÇO TUBULAR, H = *2,5* M, COM LUMINÁRIA COM LÂMPADA LED, PLACA SOLAR FOTOVOLTAICA, BATERIA DE LÍTIO, CONTROLE REMOTO E ESTRUTURA PARA FIXAÇÃO (BRAÇO E PARAFUSOS). POTÊNCIA MÍNIMA DE 60W; FLUXO LUMINOSO MÍNIMO DE: 3.200LM; TEMPERATURA DA COR: 6500K (BRANCO FRIO); AUTONOMIA: MÍNIMO 1 NOITE (DE 8 A 12 HORAS); VIDA ÚTIL MÍNIMA DE 25.000 HORAS; GRAU DE PROTEÇÃO MÍNIMO DE: IP 65.  - FORNECIMENTO E INSTALAÇÃO.</t>
  </si>
  <si>
    <t>6.2.4</t>
  </si>
  <si>
    <t>PLANTIO DE ÁRVORE ORNAMENTAL COM ALTURA DE MUDA MAIOR QUE 2,00 M E MENOR OU IGUAL A 4,00 M. AF_05/2018</t>
  </si>
  <si>
    <t xml:space="preserve">LOCACAO DE CONTAINER 2,30  X  6,00 M, ALT. 2,50 M, COM 1 SANITARIO, PARA ESCRITORIO, COMPLETO, SEM DIVISORIAS INTERNAS                                                                                                                                                                                                                                                                                                                                                                                    </t>
  </si>
  <si>
    <t>GRADIL COM GRADE ELETROFUNDIDA COM PAINÉIS DE 2110X165MM; MALHA 65X132MM; BARRAS VERTICAIS 25X3MM; BARRAS HORIZONTAIS D=4,8MM COM POSTES DE FIXAÇÃO EM TUBO DE AÇO GALVANIZADO E PINTURA ELETROSTÁTICA COM DIMENSÕES=100X100X2200MM</t>
  </si>
  <si>
    <t>PROJETO EXECUTIVO DE ARQUITETURA, ESTRUTURA, HIDRÁULICA, ELÉTRICA</t>
  </si>
  <si>
    <t>ADMINISTRAÇÃO LOCAL DA OBRA -  8,80% SOBRE OS ITENS 1 A 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</si>
</sst>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R$&quot;\ * #,##0.00_-;\-&quot;R$&quot;\ * #,##0.00_-;_-&quot;R$&quot;\ * &quot;-&quot;??_-;_-@_-"/>
    <numFmt numFmtId="164" formatCode="_(* #,##0.00_);_(* \(#,##0.00\);_(* &quot;-&quot;??_);_(@_)"/>
    <numFmt numFmtId="165" formatCode="_(&quot;R$ &quot;* #,##0.00_);_(&quot;R$ &quot;* \(#,##0.00\);_(&quot;R$ &quot;* &quot;-&quot;??_);_(@_)"/>
    <numFmt numFmtId="166" formatCode="0.0%"/>
    <numFmt numFmtId="167" formatCode="#,##0.00000"/>
    <numFmt numFmtId="168" formatCode="#,##0.000"/>
    <numFmt numFmtId="169" formatCode="_(* #,##0.0000_);_(* \(#,##0.0000\);_(* &quot;-&quot;??_);_(@_)"/>
    <numFmt numFmtId="170" formatCode="0.000%"/>
    <numFmt numFmtId="171" formatCode="0.0000000000%"/>
    <numFmt numFmtId="172" formatCode="0.00000000000%"/>
  </numFmts>
  <fonts count="17" x14ac:knownFonts="1">
    <font>
      <sz val="11"/>
      <color theme="1"/>
      <name val="Calibri"/>
      <family val="2"/>
      <scheme val="minor"/>
    </font>
    <font>
      <sz val="11"/>
      <color theme="1"/>
      <name val="Calibri"/>
      <family val="2"/>
      <scheme val="minor"/>
    </font>
    <font>
      <sz val="20"/>
      <name val="Arial"/>
      <family val="2"/>
    </font>
    <font>
      <sz val="20"/>
      <color rgb="FFFF0000"/>
      <name val="Arial"/>
      <family val="2"/>
    </font>
    <font>
      <sz val="14"/>
      <name val="Arial"/>
      <family val="2"/>
    </font>
    <font>
      <sz val="11"/>
      <color indexed="8"/>
      <name val="Calibri"/>
      <family val="2"/>
    </font>
    <font>
      <sz val="16"/>
      <name val="Arial"/>
      <family val="2"/>
    </font>
    <font>
      <sz val="12"/>
      <name val="Arial"/>
      <family val="2"/>
    </font>
    <font>
      <b/>
      <sz val="18"/>
      <name val="Arial"/>
      <family val="2"/>
    </font>
    <font>
      <b/>
      <sz val="14"/>
      <name val="Arial"/>
      <family val="2"/>
    </font>
    <font>
      <b/>
      <sz val="16"/>
      <name val="Arial"/>
      <family val="2"/>
    </font>
    <font>
      <b/>
      <sz val="12"/>
      <name val="Arial"/>
      <family val="2"/>
    </font>
    <font>
      <sz val="10"/>
      <name val="Tahoma"/>
      <family val="2"/>
    </font>
    <font>
      <sz val="14"/>
      <color rgb="FFFF0000"/>
      <name val="Arial"/>
      <family val="2"/>
    </font>
    <font>
      <b/>
      <sz val="14"/>
      <color rgb="FFFF0000"/>
      <name val="Arial"/>
      <family val="2"/>
    </font>
    <font>
      <b/>
      <sz val="14"/>
      <color theme="0"/>
      <name val="Arial"/>
      <family val="2"/>
    </font>
    <font>
      <sz val="16"/>
      <color rgb="FFFF0000"/>
      <name val="Arial"/>
      <family val="2"/>
    </font>
  </fonts>
  <fills count="12">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mediumGray">
        <fgColor indexed="42"/>
        <bgColor rgb="FFFFFFCC"/>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D9D9D9"/>
        <bgColor indexed="64"/>
      </patternFill>
    </fill>
    <fill>
      <patternFill patternType="solid">
        <fgColor rgb="FFFF0000"/>
        <bgColor indexed="64"/>
      </patternFill>
    </fill>
    <fill>
      <patternFill patternType="solid">
        <fgColor theme="7" tint="0.59999389629810485"/>
        <bgColor indexed="64"/>
      </patternFill>
    </fill>
    <fill>
      <patternFill patternType="mediumGray">
        <fgColor indexed="42"/>
        <bgColor theme="7" tint="0.59999389629810485"/>
      </patternFill>
    </fill>
  </fills>
  <borders count="54">
    <border>
      <left/>
      <right/>
      <top/>
      <bottom/>
      <diagonal/>
    </border>
    <border>
      <left/>
      <right/>
      <top style="thin">
        <color indexed="64"/>
      </top>
      <bottom style="thin">
        <color indexed="64"/>
      </bottom>
      <diagonal/>
    </border>
    <border>
      <left style="medium">
        <color indexed="64"/>
      </left>
      <right style="medium">
        <color indexed="9"/>
      </right>
      <top style="medium">
        <color indexed="64"/>
      </top>
      <bottom/>
      <diagonal/>
    </border>
    <border>
      <left style="medium">
        <color indexed="9"/>
      </left>
      <right style="medium">
        <color indexed="9"/>
      </right>
      <top style="medium">
        <color indexed="64"/>
      </top>
      <bottom/>
      <diagonal/>
    </border>
    <border>
      <left style="medium">
        <color indexed="9"/>
      </left>
      <right/>
      <top style="medium">
        <color indexed="64"/>
      </top>
      <bottom/>
      <diagonal/>
    </border>
    <border>
      <left/>
      <right/>
      <top style="medium">
        <color indexed="64"/>
      </top>
      <bottom/>
      <diagonal/>
    </border>
    <border>
      <left style="medium">
        <color indexed="64"/>
      </left>
      <right style="medium">
        <color indexed="64"/>
      </right>
      <top/>
      <bottom/>
      <diagonal/>
    </border>
    <border>
      <left/>
      <right/>
      <top style="medium">
        <color indexed="64"/>
      </top>
      <bottom style="medium">
        <color indexed="9"/>
      </bottom>
      <diagonal/>
    </border>
    <border>
      <left/>
      <right style="medium">
        <color indexed="64"/>
      </right>
      <top style="medium">
        <color indexed="64"/>
      </top>
      <bottom style="medium">
        <color indexed="9"/>
      </bottom>
      <diagonal/>
    </border>
    <border>
      <left style="medium">
        <color indexed="64"/>
      </left>
      <right style="medium">
        <color indexed="9"/>
      </right>
      <top/>
      <bottom style="medium">
        <color indexed="64"/>
      </bottom>
      <diagonal/>
    </border>
    <border>
      <left style="medium">
        <color indexed="9"/>
      </left>
      <right style="medium">
        <color indexed="9"/>
      </right>
      <top/>
      <bottom style="medium">
        <color indexed="64"/>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right style="medium">
        <color indexed="9"/>
      </right>
      <top/>
      <bottom style="medium">
        <color indexed="64"/>
      </bottom>
      <diagonal/>
    </border>
    <border>
      <left style="medium">
        <color indexed="9"/>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xf numFmtId="0" fontId="1" fillId="0" borderId="0"/>
    <xf numFmtId="0" fontId="12" fillId="0" borderId="0"/>
    <xf numFmtId="0" fontId="12" fillId="0" borderId="0"/>
    <xf numFmtId="0" fontId="12" fillId="0" borderId="0"/>
  </cellStyleXfs>
  <cellXfs count="295">
    <xf numFmtId="0" fontId="0" fillId="0" borderId="0" xfId="0"/>
    <xf numFmtId="0" fontId="2" fillId="2" borderId="1" xfId="0" applyFont="1" applyFill="1" applyBorder="1" applyAlignment="1" applyProtection="1">
      <alignment vertical="top"/>
    </xf>
    <xf numFmtId="0" fontId="3" fillId="3" borderId="1" xfId="0" applyFont="1" applyFill="1" applyBorder="1" applyAlignment="1" applyProtection="1">
      <alignment vertical="top"/>
    </xf>
    <xf numFmtId="0" fontId="3" fillId="0" borderId="0" xfId="0" applyFont="1" applyFill="1" applyBorder="1" applyAlignment="1" applyProtection="1">
      <alignment vertical="top"/>
    </xf>
    <xf numFmtId="0" fontId="4" fillId="0" borderId="0" xfId="0" applyFont="1" applyAlignment="1" applyProtection="1">
      <alignment horizontal="right" vertical="top"/>
    </xf>
    <xf numFmtId="164" fontId="6" fillId="0" borderId="0" xfId="3" applyFont="1" applyAlignment="1" applyProtection="1">
      <alignment horizontal="left" vertical="top"/>
    </xf>
    <xf numFmtId="165" fontId="4" fillId="0" borderId="0" xfId="1" applyNumberFormat="1" applyFont="1" applyAlignment="1" applyProtection="1">
      <alignment vertical="top"/>
    </xf>
    <xf numFmtId="164" fontId="4" fillId="0" borderId="0" xfId="3" applyFont="1" applyAlignment="1" applyProtection="1">
      <alignment horizontal="center" vertical="top"/>
    </xf>
    <xf numFmtId="166" fontId="4" fillId="0" borderId="0" xfId="2" applyNumberFormat="1" applyFont="1" applyAlignment="1" applyProtection="1">
      <alignment horizontal="center" vertical="top"/>
    </xf>
    <xf numFmtId="0" fontId="4" fillId="0" borderId="0" xfId="0" applyFont="1" applyAlignment="1" applyProtection="1">
      <alignment vertical="top"/>
    </xf>
    <xf numFmtId="10" fontId="7" fillId="0" borderId="0" xfId="2" applyNumberFormat="1" applyFont="1" applyAlignment="1" applyProtection="1">
      <alignment horizontal="center" vertical="top"/>
    </xf>
    <xf numFmtId="167" fontId="4" fillId="0" borderId="0" xfId="0" applyNumberFormat="1" applyFont="1" applyAlignment="1" applyProtection="1">
      <alignment vertical="top"/>
    </xf>
    <xf numFmtId="164" fontId="6" fillId="0" borderId="0" xfId="3" applyFont="1" applyFill="1" applyAlignment="1" applyProtection="1">
      <alignment horizontal="left" vertical="top"/>
    </xf>
    <xf numFmtId="0" fontId="2" fillId="2" borderId="1" xfId="0" applyFont="1" applyFill="1" applyBorder="1" applyAlignment="1" applyProtection="1">
      <alignment vertical="center"/>
    </xf>
    <xf numFmtId="0" fontId="3" fillId="3" borderId="1"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167" fontId="4" fillId="0" borderId="0" xfId="0" applyNumberFormat="1" applyFont="1" applyFill="1" applyAlignment="1" applyProtection="1">
      <alignment vertical="center"/>
    </xf>
    <xf numFmtId="4" fontId="4" fillId="0" borderId="0" xfId="0" applyNumberFormat="1" applyFont="1" applyAlignment="1" applyProtection="1">
      <alignment vertical="center"/>
    </xf>
    <xf numFmtId="0" fontId="8" fillId="4" borderId="0" xfId="4" applyFont="1" applyFill="1" applyBorder="1" applyAlignment="1" applyProtection="1">
      <alignment horizontal="right" vertical="center"/>
    </xf>
    <xf numFmtId="17" fontId="8" fillId="4" borderId="0" xfId="4" applyNumberFormat="1" applyFont="1" applyFill="1" applyBorder="1" applyAlignment="1" applyProtection="1">
      <alignment horizontal="left" vertical="center" wrapText="1"/>
    </xf>
    <xf numFmtId="17" fontId="8" fillId="4" borderId="0" xfId="4" applyNumberFormat="1" applyFont="1" applyFill="1" applyBorder="1" applyAlignment="1" applyProtection="1">
      <alignment horizontal="center" vertical="center" wrapText="1"/>
    </xf>
    <xf numFmtId="0" fontId="6" fillId="0" borderId="0" xfId="0" applyFont="1" applyAlignment="1" applyProtection="1">
      <alignment horizontal="left" vertical="top"/>
    </xf>
    <xf numFmtId="167" fontId="4" fillId="0" borderId="0" xfId="0" applyNumberFormat="1" applyFont="1" applyFill="1" applyAlignment="1" applyProtection="1">
      <alignment vertical="top"/>
    </xf>
    <xf numFmtId="164" fontId="9" fillId="0" borderId="6" xfId="3" applyFont="1" applyFill="1" applyBorder="1" applyAlignment="1" applyProtection="1">
      <alignment horizontal="center" vertical="center" wrapText="1"/>
    </xf>
    <xf numFmtId="164" fontId="11" fillId="5" borderId="11" xfId="3" applyFont="1" applyFill="1" applyBorder="1" applyAlignment="1" applyProtection="1">
      <alignment horizontal="center" vertical="center" wrapText="1"/>
    </xf>
    <xf numFmtId="164" fontId="11" fillId="5" borderId="12" xfId="3" applyFont="1" applyFill="1" applyBorder="1" applyAlignment="1" applyProtection="1">
      <alignment horizontal="center" vertical="center" wrapText="1"/>
    </xf>
    <xf numFmtId="164" fontId="11" fillId="0" borderId="6" xfId="3" applyFont="1" applyFill="1" applyBorder="1" applyAlignment="1" applyProtection="1">
      <alignment horizontal="center" vertical="center" wrapText="1"/>
    </xf>
    <xf numFmtId="165" fontId="9" fillId="5" borderId="11" xfId="1" applyNumberFormat="1" applyFont="1" applyFill="1" applyBorder="1" applyAlignment="1" applyProtection="1">
      <alignment horizontal="center" vertical="center" wrapText="1"/>
    </xf>
    <xf numFmtId="165" fontId="9" fillId="5" borderId="13" xfId="1" applyNumberFormat="1" applyFont="1" applyFill="1" applyBorder="1" applyAlignment="1" applyProtection="1">
      <alignment horizontal="center" vertical="center" wrapText="1"/>
    </xf>
    <xf numFmtId="10" fontId="11" fillId="5" borderId="14" xfId="2" applyNumberFormat="1" applyFont="1" applyFill="1" applyBorder="1" applyAlignment="1" applyProtection="1">
      <alignment horizontal="center" vertical="center" wrapText="1"/>
    </xf>
    <xf numFmtId="0" fontId="4" fillId="0" borderId="0" xfId="0" applyFont="1" applyBorder="1" applyAlignment="1" applyProtection="1">
      <alignment horizontal="right" vertical="top"/>
    </xf>
    <xf numFmtId="0" fontId="4" fillId="0" borderId="0" xfId="0" applyFont="1" applyBorder="1" applyAlignment="1" applyProtection="1">
      <alignment horizontal="right" vertical="top" wrapText="1"/>
    </xf>
    <xf numFmtId="0" fontId="6" fillId="0" borderId="0" xfId="0" applyFont="1" applyBorder="1" applyAlignment="1" applyProtection="1">
      <alignment horizontal="left" vertical="top"/>
    </xf>
    <xf numFmtId="0" fontId="4" fillId="0" borderId="0" xfId="0" applyFont="1" applyBorder="1" applyAlignment="1" applyProtection="1">
      <alignment vertical="top"/>
    </xf>
    <xf numFmtId="164" fontId="4" fillId="0" borderId="0" xfId="3" applyFont="1" applyBorder="1" applyAlignment="1" applyProtection="1">
      <alignment horizontal="center" vertical="top"/>
    </xf>
    <xf numFmtId="164" fontId="4" fillId="0" borderId="0" xfId="3" applyFont="1" applyFill="1" applyBorder="1" applyAlignment="1" applyProtection="1">
      <alignment horizontal="center" vertical="top"/>
    </xf>
    <xf numFmtId="10" fontId="7" fillId="0" borderId="0" xfId="2" applyNumberFormat="1" applyFont="1" applyBorder="1" applyAlignment="1" applyProtection="1">
      <alignment horizontal="center" vertical="top"/>
    </xf>
    <xf numFmtId="0" fontId="2" fillId="6" borderId="1" xfId="0" applyFont="1" applyFill="1" applyBorder="1" applyAlignment="1" applyProtection="1">
      <alignment horizontal="center" vertical="top"/>
    </xf>
    <xf numFmtId="0" fontId="3" fillId="6" borderId="1"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9" fillId="7" borderId="15" xfId="0" applyFont="1" applyFill="1" applyBorder="1" applyAlignment="1" applyProtection="1">
      <alignment horizontal="right" vertical="top"/>
    </xf>
    <xf numFmtId="0" fontId="9" fillId="7" borderId="16" xfId="0" applyFont="1" applyFill="1" applyBorder="1" applyAlignment="1" applyProtection="1">
      <alignment horizontal="right" vertical="top" wrapText="1"/>
    </xf>
    <xf numFmtId="0" fontId="10" fillId="7" borderId="17" xfId="3" applyNumberFormat="1" applyFont="1" applyFill="1" applyBorder="1" applyAlignment="1" applyProtection="1">
      <alignment horizontal="left" vertical="top"/>
    </xf>
    <xf numFmtId="165" fontId="9" fillId="7" borderId="17" xfId="1" applyNumberFormat="1" applyFont="1" applyFill="1" applyBorder="1" applyAlignment="1" applyProtection="1">
      <alignment vertical="top"/>
    </xf>
    <xf numFmtId="164" fontId="9" fillId="7" borderId="17" xfId="3" applyNumberFormat="1" applyFont="1" applyFill="1" applyBorder="1" applyAlignment="1" applyProtection="1">
      <alignment horizontal="center" vertical="center"/>
    </xf>
    <xf numFmtId="164" fontId="9" fillId="7" borderId="18" xfId="3" applyNumberFormat="1" applyFont="1" applyFill="1" applyBorder="1" applyAlignment="1" applyProtection="1">
      <alignment horizontal="center" vertical="center"/>
    </xf>
    <xf numFmtId="164" fontId="9" fillId="7" borderId="19" xfId="3" applyNumberFormat="1" applyFont="1" applyFill="1" applyBorder="1" applyAlignment="1" applyProtection="1">
      <alignment horizontal="center" vertical="center"/>
    </xf>
    <xf numFmtId="164" fontId="9" fillId="0" borderId="6" xfId="3" applyFont="1" applyFill="1" applyBorder="1" applyAlignment="1" applyProtection="1">
      <alignment horizontal="center" vertical="center"/>
    </xf>
    <xf numFmtId="164" fontId="9" fillId="7" borderId="20" xfId="3" applyNumberFormat="1" applyFont="1" applyFill="1" applyBorder="1" applyAlignment="1" applyProtection="1">
      <alignment horizontal="center" vertical="center"/>
    </xf>
    <xf numFmtId="164" fontId="9" fillId="7" borderId="17" xfId="3" applyFont="1" applyFill="1" applyBorder="1" applyAlignment="1" applyProtection="1">
      <alignment vertical="center"/>
    </xf>
    <xf numFmtId="10" fontId="11" fillId="7" borderId="19" xfId="2" applyNumberFormat="1" applyFont="1" applyFill="1" applyBorder="1" applyAlignment="1" applyProtection="1">
      <alignment horizontal="center" vertical="center"/>
    </xf>
    <xf numFmtId="4" fontId="4" fillId="0" borderId="0" xfId="0" applyNumberFormat="1" applyFont="1" applyFill="1" applyAlignment="1" applyProtection="1">
      <alignment vertical="top"/>
    </xf>
    <xf numFmtId="0" fontId="9" fillId="7" borderId="21" xfId="0" applyFont="1" applyFill="1" applyBorder="1" applyAlignment="1" applyProtection="1">
      <alignment horizontal="right" vertical="top"/>
    </xf>
    <xf numFmtId="0" fontId="9" fillId="7" borderId="22" xfId="0" applyFont="1" applyFill="1" applyBorder="1" applyAlignment="1" applyProtection="1">
      <alignment horizontal="right" vertical="top" wrapText="1"/>
    </xf>
    <xf numFmtId="0" fontId="10" fillId="7" borderId="23" xfId="3" applyNumberFormat="1" applyFont="1" applyFill="1" applyBorder="1" applyAlignment="1" applyProtection="1">
      <alignment horizontal="left" vertical="top"/>
    </xf>
    <xf numFmtId="165" fontId="9" fillId="7" borderId="23" xfId="1" applyNumberFormat="1" applyFont="1" applyFill="1" applyBorder="1" applyAlignment="1" applyProtection="1">
      <alignment vertical="top"/>
    </xf>
    <xf numFmtId="164" fontId="9" fillId="7" borderId="23" xfId="3" applyNumberFormat="1" applyFont="1" applyFill="1" applyBorder="1" applyAlignment="1" applyProtection="1">
      <alignment horizontal="center" vertical="center"/>
    </xf>
    <xf numFmtId="164" fontId="9" fillId="7" borderId="24" xfId="3" applyNumberFormat="1" applyFont="1" applyFill="1" applyBorder="1" applyAlignment="1" applyProtection="1">
      <alignment horizontal="center" vertical="center"/>
    </xf>
    <xf numFmtId="164" fontId="9" fillId="7" borderId="25" xfId="3" applyNumberFormat="1" applyFont="1" applyFill="1" applyBorder="1" applyAlignment="1" applyProtection="1">
      <alignment horizontal="center" vertical="center"/>
    </xf>
    <xf numFmtId="164" fontId="9" fillId="7" borderId="26" xfId="3" applyNumberFormat="1" applyFont="1" applyFill="1" applyBorder="1" applyAlignment="1" applyProtection="1">
      <alignment horizontal="center" vertical="center"/>
    </xf>
    <xf numFmtId="164" fontId="9" fillId="7" borderId="23" xfId="3" applyFont="1" applyFill="1" applyBorder="1" applyAlignment="1" applyProtection="1">
      <alignment vertical="center"/>
    </xf>
    <xf numFmtId="10" fontId="11" fillId="7" borderId="25" xfId="2" applyNumberFormat="1" applyFont="1" applyFill="1" applyBorder="1" applyAlignment="1" applyProtection="1">
      <alignment horizontal="center" vertical="center"/>
    </xf>
    <xf numFmtId="0" fontId="4" fillId="0" borderId="27" xfId="5" applyFont="1" applyFill="1" applyBorder="1" applyAlignment="1" applyProtection="1">
      <alignment horizontal="right" vertical="top"/>
    </xf>
    <xf numFmtId="0" fontId="6" fillId="0" borderId="28" xfId="5" applyFont="1" applyFill="1" applyBorder="1" applyAlignment="1" applyProtection="1">
      <alignment horizontal="left" vertical="top" wrapText="1"/>
    </xf>
    <xf numFmtId="165" fontId="4" fillId="0" borderId="28" xfId="1" applyNumberFormat="1" applyFont="1" applyFill="1" applyBorder="1" applyAlignment="1" applyProtection="1">
      <alignment horizontal="center" vertical="top"/>
    </xf>
    <xf numFmtId="164" fontId="4" fillId="0" borderId="28" xfId="3" applyNumberFormat="1" applyFont="1" applyFill="1" applyBorder="1" applyAlignment="1" applyProtection="1">
      <alignment horizontal="center" vertical="center"/>
    </xf>
    <xf numFmtId="44" fontId="4" fillId="0" borderId="6" xfId="3" applyNumberFormat="1" applyFont="1" applyFill="1" applyBorder="1" applyAlignment="1" applyProtection="1">
      <alignment horizontal="center" vertical="center"/>
    </xf>
    <xf numFmtId="164" fontId="4" fillId="0" borderId="29" xfId="3" applyNumberFormat="1" applyFont="1" applyFill="1" applyBorder="1" applyAlignment="1" applyProtection="1">
      <alignment horizontal="center" vertical="center"/>
    </xf>
    <xf numFmtId="10" fontId="7" fillId="0" borderId="30" xfId="2" applyNumberFormat="1" applyFont="1" applyFill="1" applyBorder="1" applyAlignment="1" applyProtection="1">
      <alignment horizontal="center" vertical="center"/>
    </xf>
    <xf numFmtId="0" fontId="4" fillId="0" borderId="0" xfId="0" applyFont="1" applyFill="1" applyAlignment="1" applyProtection="1">
      <alignment vertical="top"/>
    </xf>
    <xf numFmtId="0" fontId="9" fillId="7" borderId="31" xfId="0" applyFont="1" applyFill="1" applyBorder="1" applyAlignment="1" applyProtection="1">
      <alignment horizontal="right" vertical="top"/>
    </xf>
    <xf numFmtId="0" fontId="9" fillId="7" borderId="32" xfId="0" applyFont="1" applyFill="1" applyBorder="1" applyAlignment="1" applyProtection="1">
      <alignment horizontal="right" vertical="top" wrapText="1"/>
    </xf>
    <xf numFmtId="0" fontId="10" fillId="7" borderId="33" xfId="3" applyNumberFormat="1" applyFont="1" applyFill="1" applyBorder="1" applyAlignment="1" applyProtection="1">
      <alignment horizontal="left" vertical="top"/>
    </xf>
    <xf numFmtId="165" fontId="9" fillId="7" borderId="33" xfId="1" applyNumberFormat="1" applyFont="1" applyFill="1" applyBorder="1" applyAlignment="1" applyProtection="1">
      <alignment vertical="top"/>
    </xf>
    <xf numFmtId="164" fontId="9" fillId="7" borderId="33" xfId="3" applyNumberFormat="1" applyFont="1" applyFill="1" applyBorder="1" applyAlignment="1" applyProtection="1">
      <alignment horizontal="center" vertical="center"/>
    </xf>
    <xf numFmtId="164" fontId="9" fillId="7" borderId="34" xfId="3" applyNumberFormat="1" applyFont="1" applyFill="1" applyBorder="1" applyAlignment="1" applyProtection="1">
      <alignment horizontal="center" vertical="center"/>
    </xf>
    <xf numFmtId="164" fontId="9" fillId="7" borderId="35" xfId="3" applyNumberFormat="1" applyFont="1" applyFill="1" applyBorder="1" applyAlignment="1" applyProtection="1">
      <alignment horizontal="center" vertical="center"/>
    </xf>
    <xf numFmtId="164" fontId="9" fillId="7" borderId="36" xfId="3" applyNumberFormat="1" applyFont="1" applyFill="1" applyBorder="1" applyAlignment="1" applyProtection="1">
      <alignment horizontal="center" vertical="center"/>
    </xf>
    <xf numFmtId="164" fontId="9" fillId="7" borderId="33" xfId="3" applyFont="1" applyFill="1" applyBorder="1" applyAlignment="1" applyProtection="1">
      <alignment vertical="center"/>
    </xf>
    <xf numFmtId="10" fontId="11" fillId="7" borderId="35" xfId="2" applyNumberFormat="1" applyFont="1" applyFill="1" applyBorder="1" applyAlignment="1" applyProtection="1">
      <alignment horizontal="center" vertical="center"/>
    </xf>
    <xf numFmtId="0" fontId="9" fillId="5" borderId="37" xfId="0" applyFont="1" applyFill="1" applyBorder="1" applyAlignment="1" applyProtection="1">
      <alignment horizontal="right" vertical="top"/>
    </xf>
    <xf numFmtId="0" fontId="9" fillId="5" borderId="38" xfId="0" applyFont="1" applyFill="1" applyBorder="1" applyAlignment="1" applyProtection="1">
      <alignment horizontal="right" vertical="top" wrapText="1"/>
    </xf>
    <xf numFmtId="0" fontId="10" fillId="5" borderId="39" xfId="3" applyNumberFormat="1" applyFont="1" applyFill="1" applyBorder="1" applyAlignment="1" applyProtection="1">
      <alignment horizontal="left" vertical="top"/>
    </xf>
    <xf numFmtId="165" fontId="9" fillId="5" borderId="39" xfId="1" applyNumberFormat="1" applyFont="1" applyFill="1" applyBorder="1" applyAlignment="1" applyProtection="1">
      <alignment vertical="top"/>
    </xf>
    <xf numFmtId="164" fontId="9" fillId="5" borderId="39" xfId="3" applyNumberFormat="1" applyFont="1" applyFill="1" applyBorder="1" applyAlignment="1" applyProtection="1">
      <alignment horizontal="center" vertical="center"/>
    </xf>
    <xf numFmtId="164" fontId="9" fillId="5" borderId="40" xfId="3" applyNumberFormat="1" applyFont="1" applyFill="1" applyBorder="1" applyAlignment="1" applyProtection="1">
      <alignment horizontal="center" vertical="center"/>
    </xf>
    <xf numFmtId="164" fontId="9" fillId="5" borderId="41" xfId="3" applyNumberFormat="1" applyFont="1" applyFill="1" applyBorder="1" applyAlignment="1" applyProtection="1">
      <alignment horizontal="center" vertical="center"/>
    </xf>
    <xf numFmtId="164" fontId="9" fillId="5" borderId="42" xfId="3" applyNumberFormat="1" applyFont="1" applyFill="1" applyBorder="1" applyAlignment="1" applyProtection="1">
      <alignment horizontal="center" vertical="center"/>
    </xf>
    <xf numFmtId="164" fontId="9" fillId="5" borderId="39" xfId="3" applyFont="1" applyFill="1" applyBorder="1" applyAlignment="1" applyProtection="1">
      <alignment vertical="center"/>
    </xf>
    <xf numFmtId="164" fontId="9" fillId="8" borderId="39" xfId="3" applyFont="1" applyFill="1" applyBorder="1" applyAlignment="1" applyProtection="1">
      <alignment vertical="center"/>
    </xf>
    <xf numFmtId="10" fontId="11" fillId="8" borderId="41" xfId="2" applyNumberFormat="1" applyFont="1" applyFill="1" applyBorder="1" applyAlignment="1" applyProtection="1">
      <alignment horizontal="center" vertical="center"/>
    </xf>
    <xf numFmtId="0" fontId="9" fillId="5" borderId="21" xfId="0" applyFont="1" applyFill="1" applyBorder="1" applyAlignment="1" applyProtection="1">
      <alignment horizontal="right" vertical="top"/>
    </xf>
    <xf numFmtId="0" fontId="9" fillId="5" borderId="22" xfId="0" applyFont="1" applyFill="1" applyBorder="1" applyAlignment="1" applyProtection="1">
      <alignment horizontal="right" vertical="top" wrapText="1"/>
    </xf>
    <xf numFmtId="0" fontId="10" fillId="5" borderId="23" xfId="3" applyNumberFormat="1" applyFont="1" applyFill="1" applyBorder="1" applyAlignment="1" applyProtection="1">
      <alignment horizontal="left" vertical="top"/>
    </xf>
    <xf numFmtId="165" fontId="9" fillId="5" borderId="23" xfId="1" applyNumberFormat="1" applyFont="1" applyFill="1" applyBorder="1" applyAlignment="1" applyProtection="1">
      <alignment vertical="top"/>
    </xf>
    <xf numFmtId="164" fontId="9" fillId="5" borderId="23" xfId="3" applyNumberFormat="1" applyFont="1" applyFill="1" applyBorder="1" applyAlignment="1" applyProtection="1">
      <alignment horizontal="center" vertical="center"/>
    </xf>
    <xf numFmtId="164" fontId="9" fillId="5" borderId="24" xfId="3" applyNumberFormat="1" applyFont="1" applyFill="1" applyBorder="1" applyAlignment="1" applyProtection="1">
      <alignment horizontal="center" vertical="center"/>
    </xf>
    <xf numFmtId="164" fontId="9" fillId="5" borderId="25" xfId="3" applyNumberFormat="1" applyFont="1" applyFill="1" applyBorder="1" applyAlignment="1" applyProtection="1">
      <alignment horizontal="center" vertical="center"/>
    </xf>
    <xf numFmtId="164" fontId="9" fillId="5" borderId="26" xfId="3" applyNumberFormat="1" applyFont="1" applyFill="1" applyBorder="1" applyAlignment="1" applyProtection="1">
      <alignment horizontal="center" vertical="center"/>
    </xf>
    <xf numFmtId="164" fontId="9" fillId="5" borderId="23" xfId="3" applyFont="1" applyFill="1" applyBorder="1" applyAlignment="1" applyProtection="1">
      <alignment vertical="center"/>
    </xf>
    <xf numFmtId="164" fontId="9" fillId="8" borderId="23" xfId="3" applyFont="1" applyFill="1" applyBorder="1" applyAlignment="1" applyProtection="1">
      <alignment vertical="center"/>
    </xf>
    <xf numFmtId="10" fontId="11" fillId="8" borderId="25" xfId="2" applyNumberFormat="1" applyFont="1" applyFill="1" applyBorder="1" applyAlignment="1" applyProtection="1">
      <alignment horizontal="center" vertical="center"/>
    </xf>
    <xf numFmtId="0" fontId="4" fillId="0" borderId="27" xfId="0" applyFont="1" applyFill="1" applyBorder="1" applyAlignment="1" applyProtection="1">
      <alignment horizontal="right" vertical="top"/>
    </xf>
    <xf numFmtId="0" fontId="4" fillId="0" borderId="43" xfId="0" applyFont="1" applyFill="1" applyBorder="1" applyAlignment="1" applyProtection="1">
      <alignment horizontal="right" vertical="top" wrapText="1"/>
    </xf>
    <xf numFmtId="0" fontId="6" fillId="0" borderId="28" xfId="6" applyFont="1" applyFill="1" applyBorder="1" applyAlignment="1" applyProtection="1">
      <alignment horizontal="left" vertical="top" wrapText="1"/>
    </xf>
    <xf numFmtId="164" fontId="4" fillId="0" borderId="30" xfId="3" applyNumberFormat="1" applyFont="1" applyFill="1" applyBorder="1" applyAlignment="1" applyProtection="1">
      <alignment horizontal="center" vertical="center"/>
    </xf>
    <xf numFmtId="0" fontId="9" fillId="5" borderId="27" xfId="0" applyFont="1" applyFill="1" applyBorder="1" applyAlignment="1" applyProtection="1">
      <alignment horizontal="right" vertical="top"/>
    </xf>
    <xf numFmtId="0" fontId="9" fillId="5" borderId="43" xfId="0" applyFont="1" applyFill="1" applyBorder="1" applyAlignment="1" applyProtection="1">
      <alignment horizontal="right" vertical="top" wrapText="1"/>
    </xf>
    <xf numFmtId="0" fontId="10" fillId="5" borderId="28" xfId="3" applyNumberFormat="1" applyFont="1" applyFill="1" applyBorder="1" applyAlignment="1" applyProtection="1">
      <alignment horizontal="left" vertical="top"/>
    </xf>
    <xf numFmtId="165" fontId="9" fillId="5" borderId="28" xfId="1" applyNumberFormat="1" applyFont="1" applyFill="1" applyBorder="1" applyAlignment="1" applyProtection="1">
      <alignment vertical="top"/>
    </xf>
    <xf numFmtId="164" fontId="9" fillId="5" borderId="28" xfId="3" applyNumberFormat="1" applyFont="1" applyFill="1" applyBorder="1" applyAlignment="1" applyProtection="1">
      <alignment horizontal="center" vertical="center"/>
    </xf>
    <xf numFmtId="164" fontId="9" fillId="5" borderId="44" xfId="3" applyNumberFormat="1" applyFont="1" applyFill="1" applyBorder="1" applyAlignment="1" applyProtection="1">
      <alignment horizontal="center" vertical="center"/>
    </xf>
    <xf numFmtId="164" fontId="9" fillId="5" borderId="30" xfId="3" applyNumberFormat="1" applyFont="1" applyFill="1" applyBorder="1" applyAlignment="1" applyProtection="1">
      <alignment horizontal="center" vertical="center"/>
    </xf>
    <xf numFmtId="164" fontId="9" fillId="5" borderId="29" xfId="3" applyNumberFormat="1" applyFont="1" applyFill="1" applyBorder="1" applyAlignment="1" applyProtection="1">
      <alignment horizontal="center" vertical="center"/>
    </xf>
    <xf numFmtId="164" fontId="9" fillId="5" borderId="28" xfId="3" applyFont="1" applyFill="1" applyBorder="1" applyAlignment="1" applyProtection="1">
      <alignment vertical="center"/>
    </xf>
    <xf numFmtId="10" fontId="11" fillId="8" borderId="30" xfId="2" applyNumberFormat="1" applyFont="1" applyFill="1" applyBorder="1" applyAlignment="1" applyProtection="1">
      <alignment horizontal="center" vertical="center"/>
    </xf>
    <xf numFmtId="164" fontId="4" fillId="0" borderId="44" xfId="3" applyNumberFormat="1" applyFont="1" applyFill="1" applyBorder="1" applyAlignment="1" applyProtection="1">
      <alignment horizontal="center" vertical="center"/>
    </xf>
    <xf numFmtId="164" fontId="4" fillId="0" borderId="6" xfId="3" applyFont="1" applyFill="1" applyBorder="1" applyAlignment="1" applyProtection="1">
      <alignment horizontal="center" vertical="center"/>
    </xf>
    <xf numFmtId="0" fontId="2" fillId="2" borderId="1" xfId="0" applyFont="1" applyFill="1" applyBorder="1" applyAlignment="1" applyProtection="1">
      <alignment horizontal="center" vertical="top"/>
    </xf>
    <xf numFmtId="0" fontId="3" fillId="3" borderId="1" xfId="0" applyFont="1" applyFill="1" applyBorder="1" applyAlignment="1" applyProtection="1">
      <alignment horizontal="center" vertical="top"/>
    </xf>
    <xf numFmtId="0" fontId="2" fillId="0" borderId="1" xfId="0" applyFont="1" applyFill="1" applyBorder="1" applyAlignment="1" applyProtection="1">
      <alignment horizontal="center" vertical="top"/>
    </xf>
    <xf numFmtId="0" fontId="3" fillId="0" borderId="1" xfId="0" applyFont="1" applyFill="1" applyBorder="1" applyAlignment="1" applyProtection="1">
      <alignment horizontal="center" vertical="top"/>
    </xf>
    <xf numFmtId="165" fontId="9" fillId="7" borderId="39" xfId="1" applyNumberFormat="1" applyFont="1" applyFill="1" applyBorder="1" applyAlignment="1" applyProtection="1">
      <alignment vertical="top"/>
    </xf>
    <xf numFmtId="164" fontId="9" fillId="7" borderId="39" xfId="3" applyNumberFormat="1" applyFont="1" applyFill="1" applyBorder="1" applyAlignment="1" applyProtection="1">
      <alignment horizontal="center" vertical="center"/>
    </xf>
    <xf numFmtId="164" fontId="9" fillId="7" borderId="40" xfId="3" applyNumberFormat="1" applyFont="1" applyFill="1" applyBorder="1" applyAlignment="1" applyProtection="1">
      <alignment horizontal="center" vertical="center"/>
    </xf>
    <xf numFmtId="164" fontId="9" fillId="7" borderId="41" xfId="3" applyNumberFormat="1" applyFont="1" applyFill="1" applyBorder="1" applyAlignment="1" applyProtection="1">
      <alignment horizontal="center" vertical="center"/>
    </xf>
    <xf numFmtId="164" fontId="9" fillId="7" borderId="42" xfId="3" applyNumberFormat="1" applyFont="1" applyFill="1" applyBorder="1" applyAlignment="1" applyProtection="1">
      <alignment horizontal="center" vertical="center"/>
    </xf>
    <xf numFmtId="164" fontId="9" fillId="7" borderId="39" xfId="3" applyFont="1" applyFill="1" applyBorder="1" applyAlignment="1" applyProtection="1">
      <alignment vertical="center"/>
    </xf>
    <xf numFmtId="10" fontId="11" fillId="7" borderId="41" xfId="2" applyNumberFormat="1" applyFont="1" applyFill="1" applyBorder="1" applyAlignment="1" applyProtection="1">
      <alignment horizontal="center" vertical="center"/>
    </xf>
    <xf numFmtId="0" fontId="9" fillId="7" borderId="37" xfId="0" applyFont="1" applyFill="1" applyBorder="1" applyAlignment="1" applyProtection="1">
      <alignment horizontal="right" vertical="top"/>
    </xf>
    <xf numFmtId="0" fontId="9" fillId="7" borderId="38" xfId="0" applyFont="1" applyFill="1" applyBorder="1" applyAlignment="1" applyProtection="1">
      <alignment horizontal="right" vertical="top" wrapText="1"/>
    </xf>
    <xf numFmtId="0" fontId="10" fillId="7" borderId="39" xfId="3" applyNumberFormat="1" applyFont="1" applyFill="1" applyBorder="1" applyAlignment="1" applyProtection="1">
      <alignment horizontal="left" vertical="top"/>
    </xf>
    <xf numFmtId="0" fontId="4" fillId="0" borderId="43" xfId="5" applyFont="1" applyFill="1" applyBorder="1" applyAlignment="1" applyProtection="1">
      <alignment horizontal="right" vertical="top" wrapText="1"/>
    </xf>
    <xf numFmtId="0" fontId="4" fillId="0" borderId="28" xfId="5" applyFont="1" applyFill="1" applyBorder="1" applyAlignment="1" applyProtection="1">
      <alignment horizontal="center" vertical="top"/>
    </xf>
    <xf numFmtId="0" fontId="9" fillId="8" borderId="37" xfId="0" applyFont="1" applyFill="1" applyBorder="1" applyAlignment="1" applyProtection="1">
      <alignment horizontal="right" vertical="top"/>
    </xf>
    <xf numFmtId="0" fontId="9" fillId="8" borderId="38" xfId="0" applyFont="1" applyFill="1" applyBorder="1" applyAlignment="1" applyProtection="1">
      <alignment horizontal="right" vertical="top" wrapText="1"/>
    </xf>
    <xf numFmtId="0" fontId="10" fillId="8" borderId="39" xfId="3" applyNumberFormat="1" applyFont="1" applyFill="1" applyBorder="1" applyAlignment="1" applyProtection="1">
      <alignment horizontal="left" vertical="top"/>
    </xf>
    <xf numFmtId="4" fontId="13" fillId="0" borderId="0" xfId="0" applyNumberFormat="1" applyFont="1" applyFill="1" applyAlignment="1" applyProtection="1">
      <alignment vertical="top"/>
    </xf>
    <xf numFmtId="0" fontId="4" fillId="0" borderId="38" xfId="0" applyFont="1" applyFill="1" applyBorder="1" applyAlignment="1" applyProtection="1">
      <alignment horizontal="right" vertical="top" wrapText="1"/>
    </xf>
    <xf numFmtId="0" fontId="6" fillId="0" borderId="39" xfId="6" applyFont="1" applyFill="1" applyBorder="1" applyAlignment="1" applyProtection="1">
      <alignment horizontal="left" vertical="top" wrapText="1"/>
    </xf>
    <xf numFmtId="165" fontId="4" fillId="0" borderId="39" xfId="1" applyNumberFormat="1" applyFont="1" applyFill="1" applyBorder="1" applyAlignment="1" applyProtection="1">
      <alignment horizontal="center" vertical="top"/>
    </xf>
    <xf numFmtId="164" fontId="4" fillId="0" borderId="39" xfId="3" applyNumberFormat="1" applyFont="1" applyFill="1" applyBorder="1" applyAlignment="1" applyProtection="1">
      <alignment horizontal="center" vertical="center"/>
    </xf>
    <xf numFmtId="164" fontId="4" fillId="0" borderId="42" xfId="3" applyNumberFormat="1" applyFont="1" applyFill="1" applyBorder="1" applyAlignment="1" applyProtection="1">
      <alignment horizontal="center" vertical="center"/>
    </xf>
    <xf numFmtId="10" fontId="7" fillId="0" borderId="41" xfId="2" applyNumberFormat="1" applyFont="1" applyFill="1" applyBorder="1" applyAlignment="1" applyProtection="1">
      <alignment horizontal="center" vertical="center"/>
    </xf>
    <xf numFmtId="168" fontId="13" fillId="0" borderId="0" xfId="0" applyNumberFormat="1" applyFont="1" applyFill="1" applyAlignment="1" applyProtection="1">
      <alignment vertical="top"/>
    </xf>
    <xf numFmtId="0" fontId="9" fillId="7" borderId="37" xfId="5" applyFont="1" applyFill="1" applyBorder="1" applyAlignment="1" applyProtection="1">
      <alignment horizontal="right" vertical="top"/>
    </xf>
    <xf numFmtId="0" fontId="9" fillId="7" borderId="38" xfId="5" applyFont="1" applyFill="1" applyBorder="1" applyAlignment="1" applyProtection="1">
      <alignment horizontal="right" vertical="top" wrapText="1"/>
    </xf>
    <xf numFmtId="0" fontId="10" fillId="7" borderId="39" xfId="5" applyFont="1" applyFill="1" applyBorder="1" applyAlignment="1" applyProtection="1">
      <alignment horizontal="left" vertical="top" wrapText="1"/>
    </xf>
    <xf numFmtId="0" fontId="9" fillId="7" borderId="39" xfId="5" applyFont="1" applyFill="1" applyBorder="1" applyAlignment="1" applyProtection="1">
      <alignment horizontal="center" vertical="top"/>
    </xf>
    <xf numFmtId="164" fontId="9" fillId="7" borderId="39" xfId="3" applyFont="1" applyFill="1" applyBorder="1" applyAlignment="1" applyProtection="1">
      <alignment horizontal="center" vertical="center"/>
    </xf>
    <xf numFmtId="167" fontId="4" fillId="0" borderId="0" xfId="0" applyNumberFormat="1" applyFont="1" applyBorder="1" applyAlignment="1" applyProtection="1">
      <alignment vertical="top"/>
    </xf>
    <xf numFmtId="0" fontId="9" fillId="7" borderId="31" xfId="5" applyFont="1" applyFill="1" applyBorder="1" applyAlignment="1" applyProtection="1">
      <alignment horizontal="right" vertical="top"/>
    </xf>
    <xf numFmtId="0" fontId="9" fillId="7" borderId="32" xfId="5" applyFont="1" applyFill="1" applyBorder="1" applyAlignment="1" applyProtection="1">
      <alignment horizontal="right" vertical="top" wrapText="1"/>
    </xf>
    <xf numFmtId="0" fontId="10" fillId="7" borderId="33" xfId="5" applyFont="1" applyFill="1" applyBorder="1" applyAlignment="1" applyProtection="1">
      <alignment horizontal="left" vertical="top" wrapText="1"/>
    </xf>
    <xf numFmtId="0" fontId="9" fillId="7" borderId="33" xfId="5" applyFont="1" applyFill="1" applyBorder="1" applyAlignment="1" applyProtection="1">
      <alignment horizontal="center" vertical="top"/>
    </xf>
    <xf numFmtId="164" fontId="9" fillId="7" borderId="0" xfId="3" applyNumberFormat="1" applyFont="1" applyFill="1" applyBorder="1" applyAlignment="1" applyProtection="1">
      <alignment horizontal="center" vertical="center"/>
    </xf>
    <xf numFmtId="164" fontId="9" fillId="7" borderId="33" xfId="3" applyFont="1" applyFill="1" applyBorder="1" applyAlignment="1" applyProtection="1">
      <alignment horizontal="center" vertical="center"/>
    </xf>
    <xf numFmtId="164" fontId="9" fillId="7" borderId="34" xfId="3" applyFont="1" applyFill="1" applyBorder="1" applyAlignment="1" applyProtection="1">
      <alignment horizontal="center" vertical="center"/>
    </xf>
    <xf numFmtId="0" fontId="4" fillId="0" borderId="45" xfId="7" applyFont="1" applyFill="1" applyBorder="1" applyAlignment="1" applyProtection="1">
      <alignment horizontal="right" vertical="top"/>
    </xf>
    <xf numFmtId="0" fontId="4" fillId="0" borderId="46" xfId="7" applyFont="1" applyFill="1" applyBorder="1" applyAlignment="1" applyProtection="1">
      <alignment horizontal="right" vertical="top" wrapText="1"/>
    </xf>
    <xf numFmtId="0" fontId="6" fillId="0" borderId="47" xfId="7" applyFont="1" applyFill="1" applyBorder="1" applyAlignment="1" applyProtection="1">
      <alignment horizontal="left" vertical="top" wrapText="1"/>
    </xf>
    <xf numFmtId="0" fontId="4" fillId="0" borderId="47" xfId="7" applyFont="1" applyFill="1" applyBorder="1" applyAlignment="1" applyProtection="1">
      <alignment horizontal="center" vertical="top"/>
    </xf>
    <xf numFmtId="164" fontId="4" fillId="0" borderId="47" xfId="3" applyNumberFormat="1" applyFont="1" applyFill="1" applyBorder="1" applyAlignment="1" applyProtection="1">
      <alignment horizontal="center" vertical="center"/>
    </xf>
    <xf numFmtId="164" fontId="4" fillId="0" borderId="48" xfId="3" applyNumberFormat="1" applyFont="1" applyFill="1" applyBorder="1" applyAlignment="1" applyProtection="1">
      <alignment horizontal="center" vertical="center"/>
    </xf>
    <xf numFmtId="169" fontId="4" fillId="0" borderId="48" xfId="3" applyNumberFormat="1" applyFont="1" applyFill="1" applyBorder="1" applyAlignment="1" applyProtection="1">
      <alignment horizontal="center" vertical="center"/>
    </xf>
    <xf numFmtId="164" fontId="4" fillId="0" borderId="45" xfId="3" applyNumberFormat="1" applyFont="1" applyFill="1" applyBorder="1" applyAlignment="1" applyProtection="1">
      <alignment horizontal="center" vertical="center"/>
    </xf>
    <xf numFmtId="10" fontId="7" fillId="0" borderId="49" xfId="2"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7" applyFont="1" applyFill="1" applyBorder="1" applyAlignment="1" applyProtection="1">
      <alignment horizontal="center" vertical="center"/>
    </xf>
    <xf numFmtId="0" fontId="6" fillId="0" borderId="0" xfId="7" applyFont="1" applyFill="1" applyBorder="1" applyAlignment="1" applyProtection="1">
      <alignment horizontal="center" vertical="center" wrapText="1"/>
    </xf>
    <xf numFmtId="164" fontId="4" fillId="0" borderId="0" xfId="3" applyFont="1" applyFill="1" applyBorder="1" applyAlignment="1" applyProtection="1">
      <alignment horizontal="center" vertical="center"/>
    </xf>
    <xf numFmtId="10" fontId="7" fillId="0" borderId="0" xfId="2" applyNumberFormat="1" applyFont="1" applyFill="1" applyBorder="1" applyAlignment="1" applyProtection="1">
      <alignment horizontal="center" vertical="center"/>
    </xf>
    <xf numFmtId="0" fontId="4" fillId="0" borderId="0" xfId="0" applyFont="1" applyAlignment="1" applyProtection="1">
      <alignment horizontal="center" vertical="center"/>
    </xf>
    <xf numFmtId="165" fontId="10" fillId="0" borderId="6" xfId="1" applyNumberFormat="1" applyFont="1" applyFill="1" applyBorder="1" applyAlignment="1" applyProtection="1">
      <alignment horizontal="center" vertical="center" wrapText="1"/>
    </xf>
    <xf numFmtId="10" fontId="9" fillId="5" borderId="53" xfId="2"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4" fontId="6" fillId="0" borderId="0" xfId="0" applyNumberFormat="1" applyFont="1" applyFill="1" applyBorder="1" applyAlignment="1" applyProtection="1">
      <alignment vertical="top"/>
    </xf>
    <xf numFmtId="0" fontId="6" fillId="0" borderId="0" xfId="0" applyFont="1" applyFill="1" applyBorder="1" applyAlignment="1" applyProtection="1">
      <alignment vertical="top"/>
    </xf>
    <xf numFmtId="10" fontId="9" fillId="0" borderId="20" xfId="2"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top"/>
    </xf>
    <xf numFmtId="10" fontId="9" fillId="0" borderId="36" xfId="2"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164" fontId="4" fillId="0" borderId="0" xfId="3" applyFont="1" applyFill="1" applyBorder="1" applyAlignment="1" applyProtection="1">
      <alignment horizontal="right" vertical="center"/>
    </xf>
    <xf numFmtId="0" fontId="4" fillId="0" borderId="0" xfId="0" applyFont="1" applyAlignment="1" applyProtection="1">
      <alignment horizontal="right" vertical="center"/>
    </xf>
    <xf numFmtId="0" fontId="6" fillId="0" borderId="0" xfId="0" applyFont="1" applyAlignment="1" applyProtection="1">
      <alignment horizontal="right" vertical="center"/>
    </xf>
    <xf numFmtId="0" fontId="4" fillId="0" borderId="0" xfId="0" applyFont="1" applyFill="1" applyAlignment="1" applyProtection="1">
      <alignment horizontal="right" vertical="center"/>
    </xf>
    <xf numFmtId="164" fontId="4" fillId="0" borderId="0" xfId="3" applyFont="1" applyFill="1" applyAlignment="1" applyProtection="1">
      <alignment horizontal="right" vertical="center"/>
    </xf>
    <xf numFmtId="0" fontId="4" fillId="0" borderId="0" xfId="0" applyFont="1" applyFill="1" applyAlignment="1" applyProtection="1">
      <alignment horizontal="center" vertical="center"/>
    </xf>
    <xf numFmtId="0" fontId="6" fillId="0" borderId="0" xfId="0" applyFont="1" applyAlignment="1" applyProtection="1">
      <alignment horizontal="center" vertical="center"/>
    </xf>
    <xf numFmtId="164" fontId="4" fillId="0" borderId="0" xfId="3" applyFont="1" applyFill="1" applyAlignment="1" applyProtection="1">
      <alignment horizontal="center" vertical="center"/>
    </xf>
    <xf numFmtId="10" fontId="7" fillId="0" borderId="0" xfId="2" applyNumberFormat="1" applyFont="1" applyFill="1" applyAlignment="1" applyProtection="1">
      <alignment horizontal="center" vertical="center"/>
    </xf>
    <xf numFmtId="164" fontId="4" fillId="0" borderId="0" xfId="3" applyFont="1" applyFill="1" applyAlignment="1" applyProtection="1">
      <alignment horizontal="center" vertical="top"/>
    </xf>
    <xf numFmtId="164" fontId="4" fillId="0" borderId="0" xfId="3" applyFont="1" applyAlignment="1" applyProtection="1">
      <alignment vertical="top"/>
    </xf>
    <xf numFmtId="164" fontId="4" fillId="0" borderId="0" xfId="3" applyFont="1" applyAlignment="1" applyProtection="1">
      <alignment horizontal="right" vertical="top"/>
    </xf>
    <xf numFmtId="164" fontId="4" fillId="0" borderId="0" xfId="3" applyFont="1" applyBorder="1" applyAlignment="1" applyProtection="1">
      <alignment horizontal="right" vertical="top"/>
    </xf>
    <xf numFmtId="164" fontId="4" fillId="0" borderId="0" xfId="3" applyFont="1" applyBorder="1" applyAlignment="1" applyProtection="1">
      <alignment vertical="top"/>
    </xf>
    <xf numFmtId="164" fontId="4" fillId="0" borderId="0" xfId="3" applyFont="1" applyFill="1" applyBorder="1" applyAlignment="1" applyProtection="1">
      <alignment horizontal="right" vertical="top"/>
    </xf>
    <xf numFmtId="10" fontId="7" fillId="0" borderId="0" xfId="2" applyNumberFormat="1" applyFont="1" applyFill="1" applyBorder="1" applyAlignment="1" applyProtection="1">
      <alignment horizontal="center" vertical="top"/>
    </xf>
    <xf numFmtId="170" fontId="4" fillId="0" borderId="0" xfId="2" applyNumberFormat="1" applyFont="1" applyBorder="1" applyAlignment="1" applyProtection="1">
      <alignment vertical="top"/>
    </xf>
    <xf numFmtId="164" fontId="13" fillId="0" borderId="0" xfId="3" applyFont="1" applyBorder="1" applyAlignment="1" applyProtection="1">
      <alignment horizontal="right" vertical="top"/>
    </xf>
    <xf numFmtId="164" fontId="13" fillId="0" borderId="0" xfId="3" applyFont="1" applyBorder="1" applyAlignment="1" applyProtection="1">
      <alignment vertical="top"/>
    </xf>
    <xf numFmtId="10" fontId="13" fillId="0" borderId="0" xfId="2" applyNumberFormat="1" applyFont="1" applyBorder="1" applyAlignment="1" applyProtection="1">
      <alignment vertical="top"/>
    </xf>
    <xf numFmtId="164" fontId="4" fillId="0" borderId="0" xfId="3" applyFont="1" applyFill="1" applyBorder="1" applyAlignment="1" applyProtection="1">
      <alignment vertical="top"/>
    </xf>
    <xf numFmtId="167" fontId="13" fillId="0" borderId="0" xfId="0" applyNumberFormat="1" applyFont="1" applyFill="1" applyAlignment="1" applyProtection="1">
      <alignment vertical="center"/>
    </xf>
    <xf numFmtId="0" fontId="3" fillId="0" borderId="1" xfId="0" applyFont="1" applyFill="1" applyBorder="1" applyAlignment="1" applyProtection="1">
      <alignment vertical="center"/>
    </xf>
    <xf numFmtId="0" fontId="14" fillId="0" borderId="0" xfId="4" applyFont="1" applyFill="1" applyBorder="1" applyAlignment="1" applyProtection="1">
      <alignment horizontal="right" vertical="center" wrapText="1"/>
    </xf>
    <xf numFmtId="0" fontId="13" fillId="0" borderId="0" xfId="0" applyFont="1" applyFill="1" applyAlignment="1" applyProtection="1">
      <alignment vertical="center"/>
    </xf>
    <xf numFmtId="4" fontId="13" fillId="0" borderId="0" xfId="0" applyNumberFormat="1" applyFont="1" applyFill="1" applyAlignment="1" applyProtection="1">
      <alignment vertical="center"/>
    </xf>
    <xf numFmtId="164" fontId="4" fillId="10" borderId="0" xfId="3" applyFont="1" applyFill="1" applyAlignment="1" applyProtection="1">
      <alignment horizontal="center" vertical="top"/>
    </xf>
    <xf numFmtId="0" fontId="8" fillId="11" borderId="0" xfId="4" applyFont="1" applyFill="1" applyBorder="1" applyAlignment="1" applyProtection="1">
      <alignment horizontal="center" vertical="center" wrapText="1"/>
    </xf>
    <xf numFmtId="0" fontId="14" fillId="10" borderId="0" xfId="4" applyFont="1" applyFill="1" applyBorder="1" applyAlignment="1" applyProtection="1">
      <alignment horizontal="right" vertical="center" wrapText="1"/>
    </xf>
    <xf numFmtId="164" fontId="9" fillId="10" borderId="4" xfId="3" applyFont="1" applyFill="1" applyBorder="1" applyAlignment="1" applyProtection="1">
      <alignment horizontal="center" vertical="center"/>
    </xf>
    <xf numFmtId="164" fontId="11" fillId="10" borderId="11" xfId="3" applyFont="1" applyFill="1" applyBorder="1" applyAlignment="1" applyProtection="1">
      <alignment horizontal="center" vertical="center" wrapText="1"/>
    </xf>
    <xf numFmtId="164" fontId="4" fillId="10" borderId="0" xfId="3" applyFont="1" applyFill="1" applyBorder="1" applyAlignment="1" applyProtection="1">
      <alignment horizontal="center" vertical="top"/>
    </xf>
    <xf numFmtId="164" fontId="9" fillId="10" borderId="17" xfId="3" applyNumberFormat="1" applyFont="1" applyFill="1" applyBorder="1" applyAlignment="1" applyProtection="1">
      <alignment horizontal="center" vertical="center"/>
    </xf>
    <xf numFmtId="164" fontId="9" fillId="10" borderId="23" xfId="3" applyNumberFormat="1" applyFont="1" applyFill="1" applyBorder="1" applyAlignment="1" applyProtection="1">
      <alignment horizontal="center" vertical="center"/>
    </xf>
    <xf numFmtId="164" fontId="4" fillId="10" borderId="28" xfId="3" applyNumberFormat="1" applyFont="1" applyFill="1" applyBorder="1" applyAlignment="1" applyProtection="1">
      <alignment horizontal="center" vertical="center"/>
    </xf>
    <xf numFmtId="164" fontId="9" fillId="10" borderId="33" xfId="3" applyNumberFormat="1" applyFont="1" applyFill="1" applyBorder="1" applyAlignment="1" applyProtection="1">
      <alignment horizontal="center" vertical="center"/>
    </xf>
    <xf numFmtId="164" fontId="9" fillId="10" borderId="39" xfId="3" applyNumberFormat="1" applyFont="1" applyFill="1" applyBorder="1" applyAlignment="1" applyProtection="1">
      <alignment horizontal="center" vertical="center"/>
    </xf>
    <xf numFmtId="164" fontId="9" fillId="10" borderId="28" xfId="3" applyNumberFormat="1" applyFont="1" applyFill="1" applyBorder="1" applyAlignment="1" applyProtection="1">
      <alignment horizontal="center" vertical="center"/>
    </xf>
    <xf numFmtId="164" fontId="4" fillId="10" borderId="39" xfId="3" applyNumberFormat="1" applyFont="1" applyFill="1" applyBorder="1" applyAlignment="1" applyProtection="1">
      <alignment horizontal="center" vertical="center"/>
    </xf>
    <xf numFmtId="164" fontId="4" fillId="10" borderId="47" xfId="3" applyNumberFormat="1" applyFont="1" applyFill="1" applyBorder="1" applyAlignment="1" applyProtection="1">
      <alignment horizontal="center" vertical="center"/>
    </xf>
    <xf numFmtId="164" fontId="4" fillId="10" borderId="0" xfId="3" applyFont="1" applyFill="1" applyBorder="1" applyAlignment="1" applyProtection="1">
      <alignment horizontal="center" vertical="center"/>
    </xf>
    <xf numFmtId="164" fontId="4" fillId="10" borderId="0" xfId="3" applyFont="1" applyFill="1" applyBorder="1" applyAlignment="1" applyProtection="1">
      <alignment horizontal="right" vertical="center"/>
    </xf>
    <xf numFmtId="164" fontId="4" fillId="10" borderId="0" xfId="3" applyFont="1" applyFill="1" applyAlignment="1" applyProtection="1">
      <alignment horizontal="right" vertical="center"/>
    </xf>
    <xf numFmtId="164" fontId="4" fillId="10" borderId="0" xfId="3" applyFont="1" applyFill="1" applyAlignment="1" applyProtection="1">
      <alignment horizontal="center" vertical="center"/>
    </xf>
    <xf numFmtId="164" fontId="11" fillId="10" borderId="12" xfId="3" applyFont="1" applyFill="1" applyBorder="1" applyAlignment="1" applyProtection="1">
      <alignment horizontal="center" vertical="center" wrapText="1"/>
    </xf>
    <xf numFmtId="164" fontId="9" fillId="10" borderId="18" xfId="3" applyNumberFormat="1" applyFont="1" applyFill="1" applyBorder="1" applyAlignment="1" applyProtection="1">
      <alignment horizontal="center" vertical="center"/>
    </xf>
    <xf numFmtId="164" fontId="9" fillId="10" borderId="24" xfId="3" applyNumberFormat="1" applyFont="1" applyFill="1" applyBorder="1" applyAlignment="1" applyProtection="1">
      <alignment horizontal="center" vertical="center"/>
    </xf>
    <xf numFmtId="164" fontId="9" fillId="10" borderId="34" xfId="3" applyNumberFormat="1" applyFont="1" applyFill="1" applyBorder="1" applyAlignment="1" applyProtection="1">
      <alignment horizontal="center" vertical="center"/>
    </xf>
    <xf numFmtId="164" fontId="9" fillId="10" borderId="40" xfId="3" applyNumberFormat="1" applyFont="1" applyFill="1" applyBorder="1" applyAlignment="1" applyProtection="1">
      <alignment horizontal="center" vertical="center"/>
    </xf>
    <xf numFmtId="164" fontId="9" fillId="10" borderId="44" xfId="3" applyNumberFormat="1" applyFont="1" applyFill="1" applyBorder="1" applyAlignment="1" applyProtection="1">
      <alignment horizontal="center" vertical="center"/>
    </xf>
    <xf numFmtId="164" fontId="4" fillId="10" borderId="44" xfId="3" applyNumberFormat="1" applyFont="1" applyFill="1" applyBorder="1" applyAlignment="1" applyProtection="1">
      <alignment horizontal="center" vertical="center"/>
    </xf>
    <xf numFmtId="164" fontId="4" fillId="10" borderId="48" xfId="3" applyNumberFormat="1" applyFont="1" applyFill="1" applyBorder="1" applyAlignment="1" applyProtection="1">
      <alignment horizontal="center" vertical="center"/>
    </xf>
    <xf numFmtId="44" fontId="4" fillId="0" borderId="0" xfId="0" applyNumberFormat="1" applyFont="1" applyAlignment="1" applyProtection="1">
      <alignment vertical="top"/>
    </xf>
    <xf numFmtId="44" fontId="14" fillId="0" borderId="0" xfId="4" applyNumberFormat="1" applyFont="1" applyFill="1" applyBorder="1" applyAlignment="1" applyProtection="1">
      <alignment horizontal="right" vertical="center" wrapText="1"/>
    </xf>
    <xf numFmtId="165" fontId="4" fillId="0" borderId="0" xfId="0" applyNumberFormat="1" applyFont="1" applyAlignment="1" applyProtection="1">
      <alignment vertical="top"/>
    </xf>
    <xf numFmtId="44" fontId="0" fillId="0" borderId="0" xfId="1" applyFont="1"/>
    <xf numFmtId="9" fontId="0" fillId="0" borderId="0" xfId="2" applyFont="1"/>
    <xf numFmtId="44" fontId="4" fillId="0" borderId="0" xfId="1" applyFont="1" applyAlignment="1" applyProtection="1">
      <alignment vertical="top"/>
    </xf>
    <xf numFmtId="0" fontId="3" fillId="0" borderId="1" xfId="0" applyFont="1" applyFill="1" applyBorder="1" applyAlignment="1" applyProtection="1">
      <alignment vertical="center"/>
      <protection locked="0"/>
    </xf>
    <xf numFmtId="0" fontId="14" fillId="10" borderId="0" xfId="4" applyFont="1" applyFill="1" applyBorder="1" applyAlignment="1" applyProtection="1">
      <alignment horizontal="right" vertical="center" wrapText="1"/>
      <protection locked="0"/>
    </xf>
    <xf numFmtId="10" fontId="15" fillId="9" borderId="0" xfId="2" applyNumberFormat="1" applyFont="1" applyFill="1" applyBorder="1" applyAlignment="1" applyProtection="1">
      <alignment horizontal="right" vertical="center" wrapText="1"/>
      <protection locked="0"/>
    </xf>
    <xf numFmtId="0" fontId="2"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10" fontId="10" fillId="5" borderId="53" xfId="3" applyNumberFormat="1" applyFont="1" applyFill="1" applyBorder="1" applyAlignment="1" applyProtection="1">
      <alignment horizontal="center" vertical="center"/>
    </xf>
    <xf numFmtId="0" fontId="8" fillId="4" borderId="0" xfId="4" applyFont="1" applyFill="1" applyBorder="1" applyAlignment="1" applyProtection="1">
      <alignment horizontal="center" vertical="center" wrapText="1"/>
    </xf>
    <xf numFmtId="44" fontId="6" fillId="0" borderId="0" xfId="1" applyFont="1" applyFill="1" applyBorder="1" applyAlignment="1" applyProtection="1">
      <alignment vertical="top"/>
    </xf>
    <xf numFmtId="44" fontId="6" fillId="0" borderId="0" xfId="1" applyFont="1" applyFill="1" applyAlignment="1" applyProtection="1">
      <alignment vertical="top"/>
    </xf>
    <xf numFmtId="44" fontId="16" fillId="0" borderId="0" xfId="1" applyFont="1" applyFill="1" applyBorder="1" applyAlignment="1" applyProtection="1">
      <alignment vertical="top"/>
    </xf>
    <xf numFmtId="44" fontId="6" fillId="0" borderId="0" xfId="1" applyFont="1" applyBorder="1" applyAlignment="1" applyProtection="1">
      <alignment vertical="top"/>
    </xf>
    <xf numFmtId="0" fontId="8" fillId="0" borderId="0" xfId="0" applyFont="1" applyAlignment="1" applyProtection="1">
      <alignment vertical="top"/>
    </xf>
    <xf numFmtId="171" fontId="4" fillId="0" borderId="0" xfId="2" applyNumberFormat="1" applyFont="1" applyBorder="1" applyAlignment="1" applyProtection="1">
      <alignment vertical="top"/>
    </xf>
    <xf numFmtId="172" fontId="4" fillId="0" borderId="0" xfId="2" applyNumberFormat="1" applyFont="1" applyBorder="1" applyAlignment="1" applyProtection="1">
      <alignment vertical="top"/>
    </xf>
    <xf numFmtId="9" fontId="4" fillId="0" borderId="0" xfId="2" applyFont="1" applyFill="1" applyAlignment="1" applyProtection="1">
      <alignment vertical="top"/>
    </xf>
    <xf numFmtId="165" fontId="10" fillId="0" borderId="0" xfId="1" applyNumberFormat="1" applyFont="1" applyFill="1" applyBorder="1" applyAlignment="1" applyProtection="1">
      <alignment horizontal="center" vertical="center"/>
    </xf>
    <xf numFmtId="165" fontId="10" fillId="5" borderId="50" xfId="1" applyNumberFormat="1" applyFont="1" applyFill="1" applyBorder="1" applyAlignment="1" applyProtection="1">
      <alignment horizontal="right" vertical="center"/>
    </xf>
    <xf numFmtId="165" fontId="10" fillId="5" borderId="51" xfId="1" applyNumberFormat="1" applyFont="1" applyFill="1" applyBorder="1" applyAlignment="1" applyProtection="1">
      <alignment horizontal="right" vertical="center"/>
    </xf>
    <xf numFmtId="0" fontId="0" fillId="0" borderId="51" xfId="0" applyBorder="1" applyAlignment="1" applyProtection="1">
      <alignment horizontal="right" vertical="center"/>
    </xf>
    <xf numFmtId="0" fontId="0" fillId="0" borderId="52" xfId="0" applyBorder="1" applyAlignment="1" applyProtection="1">
      <alignment horizontal="right" vertical="center"/>
    </xf>
    <xf numFmtId="165" fontId="10" fillId="5" borderId="50" xfId="1" applyNumberFormat="1" applyFont="1" applyFill="1" applyBorder="1" applyAlignment="1" applyProtection="1">
      <alignment horizontal="center" vertical="center"/>
    </xf>
    <xf numFmtId="165" fontId="10" fillId="5" borderId="51" xfId="1" applyNumberFormat="1" applyFont="1" applyFill="1" applyBorder="1" applyAlignment="1" applyProtection="1">
      <alignment horizontal="center" vertical="center"/>
    </xf>
    <xf numFmtId="165" fontId="10" fillId="5" borderId="52" xfId="1" applyNumberFormat="1" applyFont="1" applyFill="1" applyBorder="1" applyAlignment="1" applyProtection="1">
      <alignment horizontal="center" vertical="center"/>
    </xf>
    <xf numFmtId="44" fontId="10" fillId="5" borderId="50" xfId="1" applyFont="1" applyFill="1" applyBorder="1" applyAlignment="1" applyProtection="1">
      <alignment horizontal="center" vertical="center"/>
    </xf>
    <xf numFmtId="44" fontId="10" fillId="5" borderId="51" xfId="1" applyFont="1" applyFill="1" applyBorder="1" applyAlignment="1" applyProtection="1">
      <alignment horizontal="center" vertical="center"/>
    </xf>
    <xf numFmtId="44" fontId="10" fillId="5" borderId="52" xfId="1" applyFont="1" applyFill="1" applyBorder="1" applyAlignment="1" applyProtection="1">
      <alignment horizontal="center" vertical="center"/>
    </xf>
    <xf numFmtId="165" fontId="10" fillId="8" borderId="50" xfId="1" applyNumberFormat="1" applyFont="1" applyFill="1" applyBorder="1" applyAlignment="1" applyProtection="1">
      <alignment horizontal="right" vertical="center"/>
    </xf>
    <xf numFmtId="165" fontId="10" fillId="8" borderId="51" xfId="1" applyNumberFormat="1" applyFont="1" applyFill="1" applyBorder="1" applyAlignment="1" applyProtection="1">
      <alignment horizontal="right" vertical="center"/>
    </xf>
    <xf numFmtId="0" fontId="0" fillId="8" borderId="51" xfId="0" applyFill="1" applyBorder="1" applyAlignment="1" applyProtection="1">
      <alignment horizontal="right" vertical="center"/>
    </xf>
    <xf numFmtId="0" fontId="0" fillId="8" borderId="52" xfId="0" applyFill="1" applyBorder="1" applyAlignment="1" applyProtection="1">
      <alignment horizontal="right" vertical="center"/>
    </xf>
    <xf numFmtId="44" fontId="10" fillId="8" borderId="50" xfId="1" applyFont="1" applyFill="1" applyBorder="1" applyAlignment="1" applyProtection="1">
      <alignment horizontal="center" vertical="center"/>
    </xf>
    <xf numFmtId="44" fontId="10" fillId="8" borderId="51" xfId="1" applyFont="1" applyFill="1" applyBorder="1" applyAlignment="1" applyProtection="1">
      <alignment horizontal="center" vertical="center"/>
    </xf>
    <xf numFmtId="44" fontId="10" fillId="8" borderId="52" xfId="1" applyFont="1" applyFill="1" applyBorder="1" applyAlignment="1" applyProtection="1">
      <alignment horizontal="center" vertical="center"/>
    </xf>
    <xf numFmtId="165" fontId="10" fillId="8" borderId="52" xfId="1" applyNumberFormat="1" applyFont="1" applyFill="1" applyBorder="1" applyAlignment="1" applyProtection="1">
      <alignment horizontal="right" vertical="center"/>
    </xf>
    <xf numFmtId="0" fontId="9" fillId="5" borderId="2"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9" fillId="5" borderId="3"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164" fontId="10" fillId="5" borderId="3" xfId="3" applyFont="1" applyFill="1" applyBorder="1" applyAlignment="1" applyProtection="1">
      <alignment horizontal="center" vertical="center"/>
    </xf>
    <xf numFmtId="164" fontId="10" fillId="5" borderId="10" xfId="3" applyFont="1" applyFill="1" applyBorder="1" applyAlignment="1" applyProtection="1">
      <alignment horizontal="center" vertical="center"/>
    </xf>
    <xf numFmtId="164" fontId="9" fillId="5" borderId="3" xfId="3" applyFont="1" applyFill="1" applyBorder="1" applyAlignment="1" applyProtection="1">
      <alignment horizontal="center" vertical="center"/>
    </xf>
    <xf numFmtId="164" fontId="9" fillId="5" borderId="10" xfId="3" applyFont="1" applyFill="1" applyBorder="1" applyAlignment="1" applyProtection="1">
      <alignment horizontal="center" vertical="center"/>
    </xf>
    <xf numFmtId="164" fontId="9" fillId="5" borderId="4" xfId="3" applyFont="1" applyFill="1" applyBorder="1" applyAlignment="1" applyProtection="1">
      <alignment horizontal="center" vertical="center" wrapText="1"/>
    </xf>
    <xf numFmtId="164" fontId="9" fillId="5" borderId="5" xfId="3" applyFont="1" applyFill="1" applyBorder="1" applyAlignment="1" applyProtection="1">
      <alignment horizontal="center" vertical="center" wrapText="1"/>
    </xf>
    <xf numFmtId="0" fontId="9" fillId="5" borderId="7"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8" fillId="4" borderId="0" xfId="4" applyFont="1" applyFill="1" applyBorder="1" applyAlignment="1" applyProtection="1">
      <alignment horizontal="center" vertical="center" wrapText="1"/>
    </xf>
    <xf numFmtId="0" fontId="9" fillId="4" borderId="0" xfId="4" applyFont="1" applyFill="1" applyBorder="1" applyAlignment="1" applyProtection="1">
      <alignment horizontal="right" vertical="center" wrapText="1"/>
    </xf>
    <xf numFmtId="0" fontId="15" fillId="9" borderId="0" xfId="4" applyFont="1" applyFill="1" applyBorder="1" applyAlignment="1" applyProtection="1">
      <alignment horizontal="center" vertical="center" wrapText="1"/>
    </xf>
    <xf numFmtId="44" fontId="4" fillId="0" borderId="0" xfId="1" applyFont="1" applyBorder="1" applyAlignment="1" applyProtection="1">
      <alignment vertical="top"/>
    </xf>
  </cellXfs>
  <cellStyles count="8">
    <cellStyle name="Moeda" xfId="1" builtinId="4"/>
    <cellStyle name="Normal" xfId="0" builtinId="0"/>
    <cellStyle name="Normal 13" xfId="7"/>
    <cellStyle name="Normal 14" xfId="6"/>
    <cellStyle name="Normal 3" xfId="4"/>
    <cellStyle name="Normal 4" xfId="5"/>
    <cellStyle name="Porcentagem" xfId="2" builtinId="5"/>
    <cellStyle name="Vírgula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9"/>
  <sheetViews>
    <sheetView tabSelected="1" view="pageBreakPreview" topLeftCell="C1" zoomScale="40" zoomScaleNormal="25" zoomScaleSheetLayoutView="40" workbookViewId="0">
      <selection activeCell="G10" sqref="G10"/>
    </sheetView>
  </sheetViews>
  <sheetFormatPr defaultRowHeight="25.5" outlineLevelCol="1" x14ac:dyDescent="0.25"/>
  <cols>
    <col min="1" max="1" width="25.42578125" style="1" hidden="1" customWidth="1" outlineLevel="1"/>
    <col min="2" max="2" width="25.42578125" style="2" hidden="1" customWidth="1" outlineLevel="1"/>
    <col min="3" max="3" width="3.140625" style="3" customWidth="1" collapsed="1"/>
    <col min="4" max="4" width="12.28515625" style="4" bestFit="1" customWidth="1"/>
    <col min="5" max="5" width="12.28515625" style="4" customWidth="1"/>
    <col min="6" max="6" width="100.7109375" style="22" customWidth="1"/>
    <col min="7" max="7" width="13.7109375" style="9" customWidth="1"/>
    <col min="8" max="8" width="25.7109375" style="213" hidden="1" customWidth="1"/>
    <col min="9" max="9" width="25.7109375" style="7" customWidth="1"/>
    <col min="10" max="10" width="25.7109375" style="213" hidden="1" customWidth="1"/>
    <col min="11" max="11" width="25.7109375" style="7" customWidth="1"/>
    <col min="12" max="12" width="25.7109375" style="213" hidden="1" customWidth="1"/>
    <col min="13" max="14" width="25.7109375" style="7" customWidth="1"/>
    <col min="15" max="15" width="1.7109375" style="7" customWidth="1"/>
    <col min="16" max="19" width="25.7109375" style="9" customWidth="1"/>
    <col min="20" max="20" width="35.7109375" style="9" customWidth="1"/>
    <col min="21" max="21" width="15.7109375" style="10" customWidth="1"/>
    <col min="22" max="22" width="1.7109375" style="9" customWidth="1"/>
    <col min="23" max="23" width="29.140625" style="11" customWidth="1"/>
    <col min="24" max="24" width="28.5703125" style="9" customWidth="1"/>
    <col min="25" max="25" width="28.28515625" style="9" customWidth="1"/>
    <col min="26" max="259" width="9.140625" style="9"/>
    <col min="260" max="261" width="0" style="9" hidden="1" customWidth="1"/>
    <col min="262" max="262" width="3.140625" style="9" customWidth="1"/>
    <col min="263" max="263" width="12.28515625" style="9" bestFit="1" customWidth="1"/>
    <col min="264" max="264" width="12.28515625" style="9" customWidth="1"/>
    <col min="265" max="265" width="100.7109375" style="9" customWidth="1"/>
    <col min="266" max="266" width="13.7109375" style="9" customWidth="1"/>
    <col min="267" max="270" width="25.7109375" style="9" customWidth="1"/>
    <col min="271" max="271" width="1.7109375" style="9" customWidth="1"/>
    <col min="272" max="275" width="25.7109375" style="9" customWidth="1"/>
    <col min="276" max="276" width="35.7109375" style="9" customWidth="1"/>
    <col min="277" max="277" width="15.7109375" style="9" customWidth="1"/>
    <col min="278" max="278" width="1.7109375" style="9" customWidth="1"/>
    <col min="279" max="279" width="29.140625" style="9" customWidth="1"/>
    <col min="280" max="280" width="28.5703125" style="9" customWidth="1"/>
    <col min="281" max="281" width="28.28515625" style="9" customWidth="1"/>
    <col min="282" max="515" width="9.140625" style="9"/>
    <col min="516" max="517" width="0" style="9" hidden="1" customWidth="1"/>
    <col min="518" max="518" width="3.140625" style="9" customWidth="1"/>
    <col min="519" max="519" width="12.28515625" style="9" bestFit="1" customWidth="1"/>
    <col min="520" max="520" width="12.28515625" style="9" customWidth="1"/>
    <col min="521" max="521" width="100.7109375" style="9" customWidth="1"/>
    <col min="522" max="522" width="13.7109375" style="9" customWidth="1"/>
    <col min="523" max="526" width="25.7109375" style="9" customWidth="1"/>
    <col min="527" max="527" width="1.7109375" style="9" customWidth="1"/>
    <col min="528" max="531" width="25.7109375" style="9" customWidth="1"/>
    <col min="532" max="532" width="35.7109375" style="9" customWidth="1"/>
    <col min="533" max="533" width="15.7109375" style="9" customWidth="1"/>
    <col min="534" max="534" width="1.7109375" style="9" customWidth="1"/>
    <col min="535" max="535" width="29.140625" style="9" customWidth="1"/>
    <col min="536" max="536" width="28.5703125" style="9" customWidth="1"/>
    <col min="537" max="537" width="28.28515625" style="9" customWidth="1"/>
    <col min="538" max="771" width="9.140625" style="9"/>
    <col min="772" max="773" width="0" style="9" hidden="1" customWidth="1"/>
    <col min="774" max="774" width="3.140625" style="9" customWidth="1"/>
    <col min="775" max="775" width="12.28515625" style="9" bestFit="1" customWidth="1"/>
    <col min="776" max="776" width="12.28515625" style="9" customWidth="1"/>
    <col min="777" max="777" width="100.7109375" style="9" customWidth="1"/>
    <col min="778" max="778" width="13.7109375" style="9" customWidth="1"/>
    <col min="779" max="782" width="25.7109375" style="9" customWidth="1"/>
    <col min="783" max="783" width="1.7109375" style="9" customWidth="1"/>
    <col min="784" max="787" width="25.7109375" style="9" customWidth="1"/>
    <col min="788" max="788" width="35.7109375" style="9" customWidth="1"/>
    <col min="789" max="789" width="15.7109375" style="9" customWidth="1"/>
    <col min="790" max="790" width="1.7109375" style="9" customWidth="1"/>
    <col min="791" max="791" width="29.140625" style="9" customWidth="1"/>
    <col min="792" max="792" width="28.5703125" style="9" customWidth="1"/>
    <col min="793" max="793" width="28.28515625" style="9" customWidth="1"/>
    <col min="794" max="1027" width="9.140625" style="9"/>
    <col min="1028" max="1029" width="0" style="9" hidden="1" customWidth="1"/>
    <col min="1030" max="1030" width="3.140625" style="9" customWidth="1"/>
    <col min="1031" max="1031" width="12.28515625" style="9" bestFit="1" customWidth="1"/>
    <col min="1032" max="1032" width="12.28515625" style="9" customWidth="1"/>
    <col min="1033" max="1033" width="100.7109375" style="9" customWidth="1"/>
    <col min="1034" max="1034" width="13.7109375" style="9" customWidth="1"/>
    <col min="1035" max="1038" width="25.7109375" style="9" customWidth="1"/>
    <col min="1039" max="1039" width="1.7109375" style="9" customWidth="1"/>
    <col min="1040" max="1043" width="25.7109375" style="9" customWidth="1"/>
    <col min="1044" max="1044" width="35.7109375" style="9" customWidth="1"/>
    <col min="1045" max="1045" width="15.7109375" style="9" customWidth="1"/>
    <col min="1046" max="1046" width="1.7109375" style="9" customWidth="1"/>
    <col min="1047" max="1047" width="29.140625" style="9" customWidth="1"/>
    <col min="1048" max="1048" width="28.5703125" style="9" customWidth="1"/>
    <col min="1049" max="1049" width="28.28515625" style="9" customWidth="1"/>
    <col min="1050" max="1283" width="9.140625" style="9"/>
    <col min="1284" max="1285" width="0" style="9" hidden="1" customWidth="1"/>
    <col min="1286" max="1286" width="3.140625" style="9" customWidth="1"/>
    <col min="1287" max="1287" width="12.28515625" style="9" bestFit="1" customWidth="1"/>
    <col min="1288" max="1288" width="12.28515625" style="9" customWidth="1"/>
    <col min="1289" max="1289" width="100.7109375" style="9" customWidth="1"/>
    <col min="1290" max="1290" width="13.7109375" style="9" customWidth="1"/>
    <col min="1291" max="1294" width="25.7109375" style="9" customWidth="1"/>
    <col min="1295" max="1295" width="1.7109375" style="9" customWidth="1"/>
    <col min="1296" max="1299" width="25.7109375" style="9" customWidth="1"/>
    <col min="1300" max="1300" width="35.7109375" style="9" customWidth="1"/>
    <col min="1301" max="1301" width="15.7109375" style="9" customWidth="1"/>
    <col min="1302" max="1302" width="1.7109375" style="9" customWidth="1"/>
    <col min="1303" max="1303" width="29.140625" style="9" customWidth="1"/>
    <col min="1304" max="1304" width="28.5703125" style="9" customWidth="1"/>
    <col min="1305" max="1305" width="28.28515625" style="9" customWidth="1"/>
    <col min="1306" max="1539" width="9.140625" style="9"/>
    <col min="1540" max="1541" width="0" style="9" hidden="1" customWidth="1"/>
    <col min="1542" max="1542" width="3.140625" style="9" customWidth="1"/>
    <col min="1543" max="1543" width="12.28515625" style="9" bestFit="1" customWidth="1"/>
    <col min="1544" max="1544" width="12.28515625" style="9" customWidth="1"/>
    <col min="1545" max="1545" width="100.7109375" style="9" customWidth="1"/>
    <col min="1546" max="1546" width="13.7109375" style="9" customWidth="1"/>
    <col min="1547" max="1550" width="25.7109375" style="9" customWidth="1"/>
    <col min="1551" max="1551" width="1.7109375" style="9" customWidth="1"/>
    <col min="1552" max="1555" width="25.7109375" style="9" customWidth="1"/>
    <col min="1556" max="1556" width="35.7109375" style="9" customWidth="1"/>
    <col min="1557" max="1557" width="15.7109375" style="9" customWidth="1"/>
    <col min="1558" max="1558" width="1.7109375" style="9" customWidth="1"/>
    <col min="1559" max="1559" width="29.140625" style="9" customWidth="1"/>
    <col min="1560" max="1560" width="28.5703125" style="9" customWidth="1"/>
    <col min="1561" max="1561" width="28.28515625" style="9" customWidth="1"/>
    <col min="1562" max="1795" width="9.140625" style="9"/>
    <col min="1796" max="1797" width="0" style="9" hidden="1" customWidth="1"/>
    <col min="1798" max="1798" width="3.140625" style="9" customWidth="1"/>
    <col min="1799" max="1799" width="12.28515625" style="9" bestFit="1" customWidth="1"/>
    <col min="1800" max="1800" width="12.28515625" style="9" customWidth="1"/>
    <col min="1801" max="1801" width="100.7109375" style="9" customWidth="1"/>
    <col min="1802" max="1802" width="13.7109375" style="9" customWidth="1"/>
    <col min="1803" max="1806" width="25.7109375" style="9" customWidth="1"/>
    <col min="1807" max="1807" width="1.7109375" style="9" customWidth="1"/>
    <col min="1808" max="1811" width="25.7109375" style="9" customWidth="1"/>
    <col min="1812" max="1812" width="35.7109375" style="9" customWidth="1"/>
    <col min="1813" max="1813" width="15.7109375" style="9" customWidth="1"/>
    <col min="1814" max="1814" width="1.7109375" style="9" customWidth="1"/>
    <col min="1815" max="1815" width="29.140625" style="9" customWidth="1"/>
    <col min="1816" max="1816" width="28.5703125" style="9" customWidth="1"/>
    <col min="1817" max="1817" width="28.28515625" style="9" customWidth="1"/>
    <col min="1818" max="2051" width="9.140625" style="9"/>
    <col min="2052" max="2053" width="0" style="9" hidden="1" customWidth="1"/>
    <col min="2054" max="2054" width="3.140625" style="9" customWidth="1"/>
    <col min="2055" max="2055" width="12.28515625" style="9" bestFit="1" customWidth="1"/>
    <col min="2056" max="2056" width="12.28515625" style="9" customWidth="1"/>
    <col min="2057" max="2057" width="100.7109375" style="9" customWidth="1"/>
    <col min="2058" max="2058" width="13.7109375" style="9" customWidth="1"/>
    <col min="2059" max="2062" width="25.7109375" style="9" customWidth="1"/>
    <col min="2063" max="2063" width="1.7109375" style="9" customWidth="1"/>
    <col min="2064" max="2067" width="25.7109375" style="9" customWidth="1"/>
    <col min="2068" max="2068" width="35.7109375" style="9" customWidth="1"/>
    <col min="2069" max="2069" width="15.7109375" style="9" customWidth="1"/>
    <col min="2070" max="2070" width="1.7109375" style="9" customWidth="1"/>
    <col min="2071" max="2071" width="29.140625" style="9" customWidth="1"/>
    <col min="2072" max="2072" width="28.5703125" style="9" customWidth="1"/>
    <col min="2073" max="2073" width="28.28515625" style="9" customWidth="1"/>
    <col min="2074" max="2307" width="9.140625" style="9"/>
    <col min="2308" max="2309" width="0" style="9" hidden="1" customWidth="1"/>
    <col min="2310" max="2310" width="3.140625" style="9" customWidth="1"/>
    <col min="2311" max="2311" width="12.28515625" style="9" bestFit="1" customWidth="1"/>
    <col min="2312" max="2312" width="12.28515625" style="9" customWidth="1"/>
    <col min="2313" max="2313" width="100.7109375" style="9" customWidth="1"/>
    <col min="2314" max="2314" width="13.7109375" style="9" customWidth="1"/>
    <col min="2315" max="2318" width="25.7109375" style="9" customWidth="1"/>
    <col min="2319" max="2319" width="1.7109375" style="9" customWidth="1"/>
    <col min="2320" max="2323" width="25.7109375" style="9" customWidth="1"/>
    <col min="2324" max="2324" width="35.7109375" style="9" customWidth="1"/>
    <col min="2325" max="2325" width="15.7109375" style="9" customWidth="1"/>
    <col min="2326" max="2326" width="1.7109375" style="9" customWidth="1"/>
    <col min="2327" max="2327" width="29.140625" style="9" customWidth="1"/>
    <col min="2328" max="2328" width="28.5703125" style="9" customWidth="1"/>
    <col min="2329" max="2329" width="28.28515625" style="9" customWidth="1"/>
    <col min="2330" max="2563" width="9.140625" style="9"/>
    <col min="2564" max="2565" width="0" style="9" hidden="1" customWidth="1"/>
    <col min="2566" max="2566" width="3.140625" style="9" customWidth="1"/>
    <col min="2567" max="2567" width="12.28515625" style="9" bestFit="1" customWidth="1"/>
    <col min="2568" max="2568" width="12.28515625" style="9" customWidth="1"/>
    <col min="2569" max="2569" width="100.7109375" style="9" customWidth="1"/>
    <col min="2570" max="2570" width="13.7109375" style="9" customWidth="1"/>
    <col min="2571" max="2574" width="25.7109375" style="9" customWidth="1"/>
    <col min="2575" max="2575" width="1.7109375" style="9" customWidth="1"/>
    <col min="2576" max="2579" width="25.7109375" style="9" customWidth="1"/>
    <col min="2580" max="2580" width="35.7109375" style="9" customWidth="1"/>
    <col min="2581" max="2581" width="15.7109375" style="9" customWidth="1"/>
    <col min="2582" max="2582" width="1.7109375" style="9" customWidth="1"/>
    <col min="2583" max="2583" width="29.140625" style="9" customWidth="1"/>
    <col min="2584" max="2584" width="28.5703125" style="9" customWidth="1"/>
    <col min="2585" max="2585" width="28.28515625" style="9" customWidth="1"/>
    <col min="2586" max="2819" width="9.140625" style="9"/>
    <col min="2820" max="2821" width="0" style="9" hidden="1" customWidth="1"/>
    <col min="2822" max="2822" width="3.140625" style="9" customWidth="1"/>
    <col min="2823" max="2823" width="12.28515625" style="9" bestFit="1" customWidth="1"/>
    <col min="2824" max="2824" width="12.28515625" style="9" customWidth="1"/>
    <col min="2825" max="2825" width="100.7109375" style="9" customWidth="1"/>
    <col min="2826" max="2826" width="13.7109375" style="9" customWidth="1"/>
    <col min="2827" max="2830" width="25.7109375" style="9" customWidth="1"/>
    <col min="2831" max="2831" width="1.7109375" style="9" customWidth="1"/>
    <col min="2832" max="2835" width="25.7109375" style="9" customWidth="1"/>
    <col min="2836" max="2836" width="35.7109375" style="9" customWidth="1"/>
    <col min="2837" max="2837" width="15.7109375" style="9" customWidth="1"/>
    <col min="2838" max="2838" width="1.7109375" style="9" customWidth="1"/>
    <col min="2839" max="2839" width="29.140625" style="9" customWidth="1"/>
    <col min="2840" max="2840" width="28.5703125" style="9" customWidth="1"/>
    <col min="2841" max="2841" width="28.28515625" style="9" customWidth="1"/>
    <col min="2842" max="3075" width="9.140625" style="9"/>
    <col min="3076" max="3077" width="0" style="9" hidden="1" customWidth="1"/>
    <col min="3078" max="3078" width="3.140625" style="9" customWidth="1"/>
    <col min="3079" max="3079" width="12.28515625" style="9" bestFit="1" customWidth="1"/>
    <col min="3080" max="3080" width="12.28515625" style="9" customWidth="1"/>
    <col min="3081" max="3081" width="100.7109375" style="9" customWidth="1"/>
    <col min="3082" max="3082" width="13.7109375" style="9" customWidth="1"/>
    <col min="3083" max="3086" width="25.7109375" style="9" customWidth="1"/>
    <col min="3087" max="3087" width="1.7109375" style="9" customWidth="1"/>
    <col min="3088" max="3091" width="25.7109375" style="9" customWidth="1"/>
    <col min="3092" max="3092" width="35.7109375" style="9" customWidth="1"/>
    <col min="3093" max="3093" width="15.7109375" style="9" customWidth="1"/>
    <col min="3094" max="3094" width="1.7109375" style="9" customWidth="1"/>
    <col min="3095" max="3095" width="29.140625" style="9" customWidth="1"/>
    <col min="3096" max="3096" width="28.5703125" style="9" customWidth="1"/>
    <col min="3097" max="3097" width="28.28515625" style="9" customWidth="1"/>
    <col min="3098" max="3331" width="9.140625" style="9"/>
    <col min="3332" max="3333" width="0" style="9" hidden="1" customWidth="1"/>
    <col min="3334" max="3334" width="3.140625" style="9" customWidth="1"/>
    <col min="3335" max="3335" width="12.28515625" style="9" bestFit="1" customWidth="1"/>
    <col min="3336" max="3336" width="12.28515625" style="9" customWidth="1"/>
    <col min="3337" max="3337" width="100.7109375" style="9" customWidth="1"/>
    <col min="3338" max="3338" width="13.7109375" style="9" customWidth="1"/>
    <col min="3339" max="3342" width="25.7109375" style="9" customWidth="1"/>
    <col min="3343" max="3343" width="1.7109375" style="9" customWidth="1"/>
    <col min="3344" max="3347" width="25.7109375" style="9" customWidth="1"/>
    <col min="3348" max="3348" width="35.7109375" style="9" customWidth="1"/>
    <col min="3349" max="3349" width="15.7109375" style="9" customWidth="1"/>
    <col min="3350" max="3350" width="1.7109375" style="9" customWidth="1"/>
    <col min="3351" max="3351" width="29.140625" style="9" customWidth="1"/>
    <col min="3352" max="3352" width="28.5703125" style="9" customWidth="1"/>
    <col min="3353" max="3353" width="28.28515625" style="9" customWidth="1"/>
    <col min="3354" max="3587" width="9.140625" style="9"/>
    <col min="3588" max="3589" width="0" style="9" hidden="1" customWidth="1"/>
    <col min="3590" max="3590" width="3.140625" style="9" customWidth="1"/>
    <col min="3591" max="3591" width="12.28515625" style="9" bestFit="1" customWidth="1"/>
    <col min="3592" max="3592" width="12.28515625" style="9" customWidth="1"/>
    <col min="3593" max="3593" width="100.7109375" style="9" customWidth="1"/>
    <col min="3594" max="3594" width="13.7109375" style="9" customWidth="1"/>
    <col min="3595" max="3598" width="25.7109375" style="9" customWidth="1"/>
    <col min="3599" max="3599" width="1.7109375" style="9" customWidth="1"/>
    <col min="3600" max="3603" width="25.7109375" style="9" customWidth="1"/>
    <col min="3604" max="3604" width="35.7109375" style="9" customWidth="1"/>
    <col min="3605" max="3605" width="15.7109375" style="9" customWidth="1"/>
    <col min="3606" max="3606" width="1.7109375" style="9" customWidth="1"/>
    <col min="3607" max="3607" width="29.140625" style="9" customWidth="1"/>
    <col min="3608" max="3608" width="28.5703125" style="9" customWidth="1"/>
    <col min="3609" max="3609" width="28.28515625" style="9" customWidth="1"/>
    <col min="3610" max="3843" width="9.140625" style="9"/>
    <col min="3844" max="3845" width="0" style="9" hidden="1" customWidth="1"/>
    <col min="3846" max="3846" width="3.140625" style="9" customWidth="1"/>
    <col min="3847" max="3847" width="12.28515625" style="9" bestFit="1" customWidth="1"/>
    <col min="3848" max="3848" width="12.28515625" style="9" customWidth="1"/>
    <col min="3849" max="3849" width="100.7109375" style="9" customWidth="1"/>
    <col min="3850" max="3850" width="13.7109375" style="9" customWidth="1"/>
    <col min="3851" max="3854" width="25.7109375" style="9" customWidth="1"/>
    <col min="3855" max="3855" width="1.7109375" style="9" customWidth="1"/>
    <col min="3856" max="3859" width="25.7109375" style="9" customWidth="1"/>
    <col min="3860" max="3860" width="35.7109375" style="9" customWidth="1"/>
    <col min="3861" max="3861" width="15.7109375" style="9" customWidth="1"/>
    <col min="3862" max="3862" width="1.7109375" style="9" customWidth="1"/>
    <col min="3863" max="3863" width="29.140625" style="9" customWidth="1"/>
    <col min="3864" max="3864" width="28.5703125" style="9" customWidth="1"/>
    <col min="3865" max="3865" width="28.28515625" style="9" customWidth="1"/>
    <col min="3866" max="4099" width="9.140625" style="9"/>
    <col min="4100" max="4101" width="0" style="9" hidden="1" customWidth="1"/>
    <col min="4102" max="4102" width="3.140625" style="9" customWidth="1"/>
    <col min="4103" max="4103" width="12.28515625" style="9" bestFit="1" customWidth="1"/>
    <col min="4104" max="4104" width="12.28515625" style="9" customWidth="1"/>
    <col min="4105" max="4105" width="100.7109375" style="9" customWidth="1"/>
    <col min="4106" max="4106" width="13.7109375" style="9" customWidth="1"/>
    <col min="4107" max="4110" width="25.7109375" style="9" customWidth="1"/>
    <col min="4111" max="4111" width="1.7109375" style="9" customWidth="1"/>
    <col min="4112" max="4115" width="25.7109375" style="9" customWidth="1"/>
    <col min="4116" max="4116" width="35.7109375" style="9" customWidth="1"/>
    <col min="4117" max="4117" width="15.7109375" style="9" customWidth="1"/>
    <col min="4118" max="4118" width="1.7109375" style="9" customWidth="1"/>
    <col min="4119" max="4119" width="29.140625" style="9" customWidth="1"/>
    <col min="4120" max="4120" width="28.5703125" style="9" customWidth="1"/>
    <col min="4121" max="4121" width="28.28515625" style="9" customWidth="1"/>
    <col min="4122" max="4355" width="9.140625" style="9"/>
    <col min="4356" max="4357" width="0" style="9" hidden="1" customWidth="1"/>
    <col min="4358" max="4358" width="3.140625" style="9" customWidth="1"/>
    <col min="4359" max="4359" width="12.28515625" style="9" bestFit="1" customWidth="1"/>
    <col min="4360" max="4360" width="12.28515625" style="9" customWidth="1"/>
    <col min="4361" max="4361" width="100.7109375" style="9" customWidth="1"/>
    <col min="4362" max="4362" width="13.7109375" style="9" customWidth="1"/>
    <col min="4363" max="4366" width="25.7109375" style="9" customWidth="1"/>
    <col min="4367" max="4367" width="1.7109375" style="9" customWidth="1"/>
    <col min="4368" max="4371" width="25.7109375" style="9" customWidth="1"/>
    <col min="4372" max="4372" width="35.7109375" style="9" customWidth="1"/>
    <col min="4373" max="4373" width="15.7109375" style="9" customWidth="1"/>
    <col min="4374" max="4374" width="1.7109375" style="9" customWidth="1"/>
    <col min="4375" max="4375" width="29.140625" style="9" customWidth="1"/>
    <col min="4376" max="4376" width="28.5703125" style="9" customWidth="1"/>
    <col min="4377" max="4377" width="28.28515625" style="9" customWidth="1"/>
    <col min="4378" max="4611" width="9.140625" style="9"/>
    <col min="4612" max="4613" width="0" style="9" hidden="1" customWidth="1"/>
    <col min="4614" max="4614" width="3.140625" style="9" customWidth="1"/>
    <col min="4615" max="4615" width="12.28515625" style="9" bestFit="1" customWidth="1"/>
    <col min="4616" max="4616" width="12.28515625" style="9" customWidth="1"/>
    <col min="4617" max="4617" width="100.7109375" style="9" customWidth="1"/>
    <col min="4618" max="4618" width="13.7109375" style="9" customWidth="1"/>
    <col min="4619" max="4622" width="25.7109375" style="9" customWidth="1"/>
    <col min="4623" max="4623" width="1.7109375" style="9" customWidth="1"/>
    <col min="4624" max="4627" width="25.7109375" style="9" customWidth="1"/>
    <col min="4628" max="4628" width="35.7109375" style="9" customWidth="1"/>
    <col min="4629" max="4629" width="15.7109375" style="9" customWidth="1"/>
    <col min="4630" max="4630" width="1.7109375" style="9" customWidth="1"/>
    <col min="4631" max="4631" width="29.140625" style="9" customWidth="1"/>
    <col min="4632" max="4632" width="28.5703125" style="9" customWidth="1"/>
    <col min="4633" max="4633" width="28.28515625" style="9" customWidth="1"/>
    <col min="4634" max="4867" width="9.140625" style="9"/>
    <col min="4868" max="4869" width="0" style="9" hidden="1" customWidth="1"/>
    <col min="4870" max="4870" width="3.140625" style="9" customWidth="1"/>
    <col min="4871" max="4871" width="12.28515625" style="9" bestFit="1" customWidth="1"/>
    <col min="4872" max="4872" width="12.28515625" style="9" customWidth="1"/>
    <col min="4873" max="4873" width="100.7109375" style="9" customWidth="1"/>
    <col min="4874" max="4874" width="13.7109375" style="9" customWidth="1"/>
    <col min="4875" max="4878" width="25.7109375" style="9" customWidth="1"/>
    <col min="4879" max="4879" width="1.7109375" style="9" customWidth="1"/>
    <col min="4880" max="4883" width="25.7109375" style="9" customWidth="1"/>
    <col min="4884" max="4884" width="35.7109375" style="9" customWidth="1"/>
    <col min="4885" max="4885" width="15.7109375" style="9" customWidth="1"/>
    <col min="4886" max="4886" width="1.7109375" style="9" customWidth="1"/>
    <col min="4887" max="4887" width="29.140625" style="9" customWidth="1"/>
    <col min="4888" max="4888" width="28.5703125" style="9" customWidth="1"/>
    <col min="4889" max="4889" width="28.28515625" style="9" customWidth="1"/>
    <col min="4890" max="5123" width="9.140625" style="9"/>
    <col min="5124" max="5125" width="0" style="9" hidden="1" customWidth="1"/>
    <col min="5126" max="5126" width="3.140625" style="9" customWidth="1"/>
    <col min="5127" max="5127" width="12.28515625" style="9" bestFit="1" customWidth="1"/>
    <col min="5128" max="5128" width="12.28515625" style="9" customWidth="1"/>
    <col min="5129" max="5129" width="100.7109375" style="9" customWidth="1"/>
    <col min="5130" max="5130" width="13.7109375" style="9" customWidth="1"/>
    <col min="5131" max="5134" width="25.7109375" style="9" customWidth="1"/>
    <col min="5135" max="5135" width="1.7109375" style="9" customWidth="1"/>
    <col min="5136" max="5139" width="25.7109375" style="9" customWidth="1"/>
    <col min="5140" max="5140" width="35.7109375" style="9" customWidth="1"/>
    <col min="5141" max="5141" width="15.7109375" style="9" customWidth="1"/>
    <col min="5142" max="5142" width="1.7109375" style="9" customWidth="1"/>
    <col min="5143" max="5143" width="29.140625" style="9" customWidth="1"/>
    <col min="5144" max="5144" width="28.5703125" style="9" customWidth="1"/>
    <col min="5145" max="5145" width="28.28515625" style="9" customWidth="1"/>
    <col min="5146" max="5379" width="9.140625" style="9"/>
    <col min="5380" max="5381" width="0" style="9" hidden="1" customWidth="1"/>
    <col min="5382" max="5382" width="3.140625" style="9" customWidth="1"/>
    <col min="5383" max="5383" width="12.28515625" style="9" bestFit="1" customWidth="1"/>
    <col min="5384" max="5384" width="12.28515625" style="9" customWidth="1"/>
    <col min="5385" max="5385" width="100.7109375" style="9" customWidth="1"/>
    <col min="5386" max="5386" width="13.7109375" style="9" customWidth="1"/>
    <col min="5387" max="5390" width="25.7109375" style="9" customWidth="1"/>
    <col min="5391" max="5391" width="1.7109375" style="9" customWidth="1"/>
    <col min="5392" max="5395" width="25.7109375" style="9" customWidth="1"/>
    <col min="5396" max="5396" width="35.7109375" style="9" customWidth="1"/>
    <col min="5397" max="5397" width="15.7109375" style="9" customWidth="1"/>
    <col min="5398" max="5398" width="1.7109375" style="9" customWidth="1"/>
    <col min="5399" max="5399" width="29.140625" style="9" customWidth="1"/>
    <col min="5400" max="5400" width="28.5703125" style="9" customWidth="1"/>
    <col min="5401" max="5401" width="28.28515625" style="9" customWidth="1"/>
    <col min="5402" max="5635" width="9.140625" style="9"/>
    <col min="5636" max="5637" width="0" style="9" hidden="1" customWidth="1"/>
    <col min="5638" max="5638" width="3.140625" style="9" customWidth="1"/>
    <col min="5639" max="5639" width="12.28515625" style="9" bestFit="1" customWidth="1"/>
    <col min="5640" max="5640" width="12.28515625" style="9" customWidth="1"/>
    <col min="5641" max="5641" width="100.7109375" style="9" customWidth="1"/>
    <col min="5642" max="5642" width="13.7109375" style="9" customWidth="1"/>
    <col min="5643" max="5646" width="25.7109375" style="9" customWidth="1"/>
    <col min="5647" max="5647" width="1.7109375" style="9" customWidth="1"/>
    <col min="5648" max="5651" width="25.7109375" style="9" customWidth="1"/>
    <col min="5652" max="5652" width="35.7109375" style="9" customWidth="1"/>
    <col min="5653" max="5653" width="15.7109375" style="9" customWidth="1"/>
    <col min="5654" max="5654" width="1.7109375" style="9" customWidth="1"/>
    <col min="5655" max="5655" width="29.140625" style="9" customWidth="1"/>
    <col min="5656" max="5656" width="28.5703125" style="9" customWidth="1"/>
    <col min="5657" max="5657" width="28.28515625" style="9" customWidth="1"/>
    <col min="5658" max="5891" width="9.140625" style="9"/>
    <col min="5892" max="5893" width="0" style="9" hidden="1" customWidth="1"/>
    <col min="5894" max="5894" width="3.140625" style="9" customWidth="1"/>
    <col min="5895" max="5895" width="12.28515625" style="9" bestFit="1" customWidth="1"/>
    <col min="5896" max="5896" width="12.28515625" style="9" customWidth="1"/>
    <col min="5897" max="5897" width="100.7109375" style="9" customWidth="1"/>
    <col min="5898" max="5898" width="13.7109375" style="9" customWidth="1"/>
    <col min="5899" max="5902" width="25.7109375" style="9" customWidth="1"/>
    <col min="5903" max="5903" width="1.7109375" style="9" customWidth="1"/>
    <col min="5904" max="5907" width="25.7109375" style="9" customWidth="1"/>
    <col min="5908" max="5908" width="35.7109375" style="9" customWidth="1"/>
    <col min="5909" max="5909" width="15.7109375" style="9" customWidth="1"/>
    <col min="5910" max="5910" width="1.7109375" style="9" customWidth="1"/>
    <col min="5911" max="5911" width="29.140625" style="9" customWidth="1"/>
    <col min="5912" max="5912" width="28.5703125" style="9" customWidth="1"/>
    <col min="5913" max="5913" width="28.28515625" style="9" customWidth="1"/>
    <col min="5914" max="6147" width="9.140625" style="9"/>
    <col min="6148" max="6149" width="0" style="9" hidden="1" customWidth="1"/>
    <col min="6150" max="6150" width="3.140625" style="9" customWidth="1"/>
    <col min="6151" max="6151" width="12.28515625" style="9" bestFit="1" customWidth="1"/>
    <col min="6152" max="6152" width="12.28515625" style="9" customWidth="1"/>
    <col min="6153" max="6153" width="100.7109375" style="9" customWidth="1"/>
    <col min="6154" max="6154" width="13.7109375" style="9" customWidth="1"/>
    <col min="6155" max="6158" width="25.7109375" style="9" customWidth="1"/>
    <col min="6159" max="6159" width="1.7109375" style="9" customWidth="1"/>
    <col min="6160" max="6163" width="25.7109375" style="9" customWidth="1"/>
    <col min="6164" max="6164" width="35.7109375" style="9" customWidth="1"/>
    <col min="6165" max="6165" width="15.7109375" style="9" customWidth="1"/>
    <col min="6166" max="6166" width="1.7109375" style="9" customWidth="1"/>
    <col min="6167" max="6167" width="29.140625" style="9" customWidth="1"/>
    <col min="6168" max="6168" width="28.5703125" style="9" customWidth="1"/>
    <col min="6169" max="6169" width="28.28515625" style="9" customWidth="1"/>
    <col min="6170" max="6403" width="9.140625" style="9"/>
    <col min="6404" max="6405" width="0" style="9" hidden="1" customWidth="1"/>
    <col min="6406" max="6406" width="3.140625" style="9" customWidth="1"/>
    <col min="6407" max="6407" width="12.28515625" style="9" bestFit="1" customWidth="1"/>
    <col min="6408" max="6408" width="12.28515625" style="9" customWidth="1"/>
    <col min="6409" max="6409" width="100.7109375" style="9" customWidth="1"/>
    <col min="6410" max="6410" width="13.7109375" style="9" customWidth="1"/>
    <col min="6411" max="6414" width="25.7109375" style="9" customWidth="1"/>
    <col min="6415" max="6415" width="1.7109375" style="9" customWidth="1"/>
    <col min="6416" max="6419" width="25.7109375" style="9" customWidth="1"/>
    <col min="6420" max="6420" width="35.7109375" style="9" customWidth="1"/>
    <col min="6421" max="6421" width="15.7109375" style="9" customWidth="1"/>
    <col min="6422" max="6422" width="1.7109375" style="9" customWidth="1"/>
    <col min="6423" max="6423" width="29.140625" style="9" customWidth="1"/>
    <col min="6424" max="6424" width="28.5703125" style="9" customWidth="1"/>
    <col min="6425" max="6425" width="28.28515625" style="9" customWidth="1"/>
    <col min="6426" max="6659" width="9.140625" style="9"/>
    <col min="6660" max="6661" width="0" style="9" hidden="1" customWidth="1"/>
    <col min="6662" max="6662" width="3.140625" style="9" customWidth="1"/>
    <col min="6663" max="6663" width="12.28515625" style="9" bestFit="1" customWidth="1"/>
    <col min="6664" max="6664" width="12.28515625" style="9" customWidth="1"/>
    <col min="6665" max="6665" width="100.7109375" style="9" customWidth="1"/>
    <col min="6666" max="6666" width="13.7109375" style="9" customWidth="1"/>
    <col min="6667" max="6670" width="25.7109375" style="9" customWidth="1"/>
    <col min="6671" max="6671" width="1.7109375" style="9" customWidth="1"/>
    <col min="6672" max="6675" width="25.7109375" style="9" customWidth="1"/>
    <col min="6676" max="6676" width="35.7109375" style="9" customWidth="1"/>
    <col min="6677" max="6677" width="15.7109375" style="9" customWidth="1"/>
    <col min="6678" max="6678" width="1.7109375" style="9" customWidth="1"/>
    <col min="6679" max="6679" width="29.140625" style="9" customWidth="1"/>
    <col min="6680" max="6680" width="28.5703125" style="9" customWidth="1"/>
    <col min="6681" max="6681" width="28.28515625" style="9" customWidth="1"/>
    <col min="6682" max="6915" width="9.140625" style="9"/>
    <col min="6916" max="6917" width="0" style="9" hidden="1" customWidth="1"/>
    <col min="6918" max="6918" width="3.140625" style="9" customWidth="1"/>
    <col min="6919" max="6919" width="12.28515625" style="9" bestFit="1" customWidth="1"/>
    <col min="6920" max="6920" width="12.28515625" style="9" customWidth="1"/>
    <col min="6921" max="6921" width="100.7109375" style="9" customWidth="1"/>
    <col min="6922" max="6922" width="13.7109375" style="9" customWidth="1"/>
    <col min="6923" max="6926" width="25.7109375" style="9" customWidth="1"/>
    <col min="6927" max="6927" width="1.7109375" style="9" customWidth="1"/>
    <col min="6928" max="6931" width="25.7109375" style="9" customWidth="1"/>
    <col min="6932" max="6932" width="35.7109375" style="9" customWidth="1"/>
    <col min="6933" max="6933" width="15.7109375" style="9" customWidth="1"/>
    <col min="6934" max="6934" width="1.7109375" style="9" customWidth="1"/>
    <col min="6935" max="6935" width="29.140625" style="9" customWidth="1"/>
    <col min="6936" max="6936" width="28.5703125" style="9" customWidth="1"/>
    <col min="6937" max="6937" width="28.28515625" style="9" customWidth="1"/>
    <col min="6938" max="7171" width="9.140625" style="9"/>
    <col min="7172" max="7173" width="0" style="9" hidden="1" customWidth="1"/>
    <col min="7174" max="7174" width="3.140625" style="9" customWidth="1"/>
    <col min="7175" max="7175" width="12.28515625" style="9" bestFit="1" customWidth="1"/>
    <col min="7176" max="7176" width="12.28515625" style="9" customWidth="1"/>
    <col min="7177" max="7177" width="100.7109375" style="9" customWidth="1"/>
    <col min="7178" max="7178" width="13.7109375" style="9" customWidth="1"/>
    <col min="7179" max="7182" width="25.7109375" style="9" customWidth="1"/>
    <col min="7183" max="7183" width="1.7109375" style="9" customWidth="1"/>
    <col min="7184" max="7187" width="25.7109375" style="9" customWidth="1"/>
    <col min="7188" max="7188" width="35.7109375" style="9" customWidth="1"/>
    <col min="7189" max="7189" width="15.7109375" style="9" customWidth="1"/>
    <col min="7190" max="7190" width="1.7109375" style="9" customWidth="1"/>
    <col min="7191" max="7191" width="29.140625" style="9" customWidth="1"/>
    <col min="7192" max="7192" width="28.5703125" style="9" customWidth="1"/>
    <col min="7193" max="7193" width="28.28515625" style="9" customWidth="1"/>
    <col min="7194" max="7427" width="9.140625" style="9"/>
    <col min="7428" max="7429" width="0" style="9" hidden="1" customWidth="1"/>
    <col min="7430" max="7430" width="3.140625" style="9" customWidth="1"/>
    <col min="7431" max="7431" width="12.28515625" style="9" bestFit="1" customWidth="1"/>
    <col min="7432" max="7432" width="12.28515625" style="9" customWidth="1"/>
    <col min="7433" max="7433" width="100.7109375" style="9" customWidth="1"/>
    <col min="7434" max="7434" width="13.7109375" style="9" customWidth="1"/>
    <col min="7435" max="7438" width="25.7109375" style="9" customWidth="1"/>
    <col min="7439" max="7439" width="1.7109375" style="9" customWidth="1"/>
    <col min="7440" max="7443" width="25.7109375" style="9" customWidth="1"/>
    <col min="7444" max="7444" width="35.7109375" style="9" customWidth="1"/>
    <col min="7445" max="7445" width="15.7109375" style="9" customWidth="1"/>
    <col min="7446" max="7446" width="1.7109375" style="9" customWidth="1"/>
    <col min="7447" max="7447" width="29.140625" style="9" customWidth="1"/>
    <col min="7448" max="7448" width="28.5703125" style="9" customWidth="1"/>
    <col min="7449" max="7449" width="28.28515625" style="9" customWidth="1"/>
    <col min="7450" max="7683" width="9.140625" style="9"/>
    <col min="7684" max="7685" width="0" style="9" hidden="1" customWidth="1"/>
    <col min="7686" max="7686" width="3.140625" style="9" customWidth="1"/>
    <col min="7687" max="7687" width="12.28515625" style="9" bestFit="1" customWidth="1"/>
    <col min="7688" max="7688" width="12.28515625" style="9" customWidth="1"/>
    <col min="7689" max="7689" width="100.7109375" style="9" customWidth="1"/>
    <col min="7690" max="7690" width="13.7109375" style="9" customWidth="1"/>
    <col min="7691" max="7694" width="25.7109375" style="9" customWidth="1"/>
    <col min="7695" max="7695" width="1.7109375" style="9" customWidth="1"/>
    <col min="7696" max="7699" width="25.7109375" style="9" customWidth="1"/>
    <col min="7700" max="7700" width="35.7109375" style="9" customWidth="1"/>
    <col min="7701" max="7701" width="15.7109375" style="9" customWidth="1"/>
    <col min="7702" max="7702" width="1.7109375" style="9" customWidth="1"/>
    <col min="7703" max="7703" width="29.140625" style="9" customWidth="1"/>
    <col min="7704" max="7704" width="28.5703125" style="9" customWidth="1"/>
    <col min="7705" max="7705" width="28.28515625" style="9" customWidth="1"/>
    <col min="7706" max="7939" width="9.140625" style="9"/>
    <col min="7940" max="7941" width="0" style="9" hidden="1" customWidth="1"/>
    <col min="7942" max="7942" width="3.140625" style="9" customWidth="1"/>
    <col min="7943" max="7943" width="12.28515625" style="9" bestFit="1" customWidth="1"/>
    <col min="7944" max="7944" width="12.28515625" style="9" customWidth="1"/>
    <col min="7945" max="7945" width="100.7109375" style="9" customWidth="1"/>
    <col min="7946" max="7946" width="13.7109375" style="9" customWidth="1"/>
    <col min="7947" max="7950" width="25.7109375" style="9" customWidth="1"/>
    <col min="7951" max="7951" width="1.7109375" style="9" customWidth="1"/>
    <col min="7952" max="7955" width="25.7109375" style="9" customWidth="1"/>
    <col min="7956" max="7956" width="35.7109375" style="9" customWidth="1"/>
    <col min="7957" max="7957" width="15.7109375" style="9" customWidth="1"/>
    <col min="7958" max="7958" width="1.7109375" style="9" customWidth="1"/>
    <col min="7959" max="7959" width="29.140625" style="9" customWidth="1"/>
    <col min="7960" max="7960" width="28.5703125" style="9" customWidth="1"/>
    <col min="7961" max="7961" width="28.28515625" style="9" customWidth="1"/>
    <col min="7962" max="8195" width="9.140625" style="9"/>
    <col min="8196" max="8197" width="0" style="9" hidden="1" customWidth="1"/>
    <col min="8198" max="8198" width="3.140625" style="9" customWidth="1"/>
    <col min="8199" max="8199" width="12.28515625" style="9" bestFit="1" customWidth="1"/>
    <col min="8200" max="8200" width="12.28515625" style="9" customWidth="1"/>
    <col min="8201" max="8201" width="100.7109375" style="9" customWidth="1"/>
    <col min="8202" max="8202" width="13.7109375" style="9" customWidth="1"/>
    <col min="8203" max="8206" width="25.7109375" style="9" customWidth="1"/>
    <col min="8207" max="8207" width="1.7109375" style="9" customWidth="1"/>
    <col min="8208" max="8211" width="25.7109375" style="9" customWidth="1"/>
    <col min="8212" max="8212" width="35.7109375" style="9" customWidth="1"/>
    <col min="8213" max="8213" width="15.7109375" style="9" customWidth="1"/>
    <col min="8214" max="8214" width="1.7109375" style="9" customWidth="1"/>
    <col min="8215" max="8215" width="29.140625" style="9" customWidth="1"/>
    <col min="8216" max="8216" width="28.5703125" style="9" customWidth="1"/>
    <col min="8217" max="8217" width="28.28515625" style="9" customWidth="1"/>
    <col min="8218" max="8451" width="9.140625" style="9"/>
    <col min="8452" max="8453" width="0" style="9" hidden="1" customWidth="1"/>
    <col min="8454" max="8454" width="3.140625" style="9" customWidth="1"/>
    <col min="8455" max="8455" width="12.28515625" style="9" bestFit="1" customWidth="1"/>
    <col min="8456" max="8456" width="12.28515625" style="9" customWidth="1"/>
    <col min="8457" max="8457" width="100.7109375" style="9" customWidth="1"/>
    <col min="8458" max="8458" width="13.7109375" style="9" customWidth="1"/>
    <col min="8459" max="8462" width="25.7109375" style="9" customWidth="1"/>
    <col min="8463" max="8463" width="1.7109375" style="9" customWidth="1"/>
    <col min="8464" max="8467" width="25.7109375" style="9" customWidth="1"/>
    <col min="8468" max="8468" width="35.7109375" style="9" customWidth="1"/>
    <col min="8469" max="8469" width="15.7109375" style="9" customWidth="1"/>
    <col min="8470" max="8470" width="1.7109375" style="9" customWidth="1"/>
    <col min="8471" max="8471" width="29.140625" style="9" customWidth="1"/>
    <col min="8472" max="8472" width="28.5703125" style="9" customWidth="1"/>
    <col min="8473" max="8473" width="28.28515625" style="9" customWidth="1"/>
    <col min="8474" max="8707" width="9.140625" style="9"/>
    <col min="8708" max="8709" width="0" style="9" hidden="1" customWidth="1"/>
    <col min="8710" max="8710" width="3.140625" style="9" customWidth="1"/>
    <col min="8711" max="8711" width="12.28515625" style="9" bestFit="1" customWidth="1"/>
    <col min="8712" max="8712" width="12.28515625" style="9" customWidth="1"/>
    <col min="8713" max="8713" width="100.7109375" style="9" customWidth="1"/>
    <col min="8714" max="8714" width="13.7109375" style="9" customWidth="1"/>
    <col min="8715" max="8718" width="25.7109375" style="9" customWidth="1"/>
    <col min="8719" max="8719" width="1.7109375" style="9" customWidth="1"/>
    <col min="8720" max="8723" width="25.7109375" style="9" customWidth="1"/>
    <col min="8724" max="8724" width="35.7109375" style="9" customWidth="1"/>
    <col min="8725" max="8725" width="15.7109375" style="9" customWidth="1"/>
    <col min="8726" max="8726" width="1.7109375" style="9" customWidth="1"/>
    <col min="8727" max="8727" width="29.140625" style="9" customWidth="1"/>
    <col min="8728" max="8728" width="28.5703125" style="9" customWidth="1"/>
    <col min="8729" max="8729" width="28.28515625" style="9" customWidth="1"/>
    <col min="8730" max="8963" width="9.140625" style="9"/>
    <col min="8964" max="8965" width="0" style="9" hidden="1" customWidth="1"/>
    <col min="8966" max="8966" width="3.140625" style="9" customWidth="1"/>
    <col min="8967" max="8967" width="12.28515625" style="9" bestFit="1" customWidth="1"/>
    <col min="8968" max="8968" width="12.28515625" style="9" customWidth="1"/>
    <col min="8969" max="8969" width="100.7109375" style="9" customWidth="1"/>
    <col min="8970" max="8970" width="13.7109375" style="9" customWidth="1"/>
    <col min="8971" max="8974" width="25.7109375" style="9" customWidth="1"/>
    <col min="8975" max="8975" width="1.7109375" style="9" customWidth="1"/>
    <col min="8976" max="8979" width="25.7109375" style="9" customWidth="1"/>
    <col min="8980" max="8980" width="35.7109375" style="9" customWidth="1"/>
    <col min="8981" max="8981" width="15.7109375" style="9" customWidth="1"/>
    <col min="8982" max="8982" width="1.7109375" style="9" customWidth="1"/>
    <col min="8983" max="8983" width="29.140625" style="9" customWidth="1"/>
    <col min="8984" max="8984" width="28.5703125" style="9" customWidth="1"/>
    <col min="8985" max="8985" width="28.28515625" style="9" customWidth="1"/>
    <col min="8986" max="9219" width="9.140625" style="9"/>
    <col min="9220" max="9221" width="0" style="9" hidden="1" customWidth="1"/>
    <col min="9222" max="9222" width="3.140625" style="9" customWidth="1"/>
    <col min="9223" max="9223" width="12.28515625" style="9" bestFit="1" customWidth="1"/>
    <col min="9224" max="9224" width="12.28515625" style="9" customWidth="1"/>
    <col min="9225" max="9225" width="100.7109375" style="9" customWidth="1"/>
    <col min="9226" max="9226" width="13.7109375" style="9" customWidth="1"/>
    <col min="9227" max="9230" width="25.7109375" style="9" customWidth="1"/>
    <col min="9231" max="9231" width="1.7109375" style="9" customWidth="1"/>
    <col min="9232" max="9235" width="25.7109375" style="9" customWidth="1"/>
    <col min="9236" max="9236" width="35.7109375" style="9" customWidth="1"/>
    <col min="9237" max="9237" width="15.7109375" style="9" customWidth="1"/>
    <col min="9238" max="9238" width="1.7109375" style="9" customWidth="1"/>
    <col min="9239" max="9239" width="29.140625" style="9" customWidth="1"/>
    <col min="9240" max="9240" width="28.5703125" style="9" customWidth="1"/>
    <col min="9241" max="9241" width="28.28515625" style="9" customWidth="1"/>
    <col min="9242" max="9475" width="9.140625" style="9"/>
    <col min="9476" max="9477" width="0" style="9" hidden="1" customWidth="1"/>
    <col min="9478" max="9478" width="3.140625" style="9" customWidth="1"/>
    <col min="9479" max="9479" width="12.28515625" style="9" bestFit="1" customWidth="1"/>
    <col min="9480" max="9480" width="12.28515625" style="9" customWidth="1"/>
    <col min="9481" max="9481" width="100.7109375" style="9" customWidth="1"/>
    <col min="9482" max="9482" width="13.7109375" style="9" customWidth="1"/>
    <col min="9483" max="9486" width="25.7109375" style="9" customWidth="1"/>
    <col min="9487" max="9487" width="1.7109375" style="9" customWidth="1"/>
    <col min="9488" max="9491" width="25.7109375" style="9" customWidth="1"/>
    <col min="9492" max="9492" width="35.7109375" style="9" customWidth="1"/>
    <col min="9493" max="9493" width="15.7109375" style="9" customWidth="1"/>
    <col min="9494" max="9494" width="1.7109375" style="9" customWidth="1"/>
    <col min="9495" max="9495" width="29.140625" style="9" customWidth="1"/>
    <col min="9496" max="9496" width="28.5703125" style="9" customWidth="1"/>
    <col min="9497" max="9497" width="28.28515625" style="9" customWidth="1"/>
    <col min="9498" max="9731" width="9.140625" style="9"/>
    <col min="9732" max="9733" width="0" style="9" hidden="1" customWidth="1"/>
    <col min="9734" max="9734" width="3.140625" style="9" customWidth="1"/>
    <col min="9735" max="9735" width="12.28515625" style="9" bestFit="1" customWidth="1"/>
    <col min="9736" max="9736" width="12.28515625" style="9" customWidth="1"/>
    <col min="9737" max="9737" width="100.7109375" style="9" customWidth="1"/>
    <col min="9738" max="9738" width="13.7109375" style="9" customWidth="1"/>
    <col min="9739" max="9742" width="25.7109375" style="9" customWidth="1"/>
    <col min="9743" max="9743" width="1.7109375" style="9" customWidth="1"/>
    <col min="9744" max="9747" width="25.7109375" style="9" customWidth="1"/>
    <col min="9748" max="9748" width="35.7109375" style="9" customWidth="1"/>
    <col min="9749" max="9749" width="15.7109375" style="9" customWidth="1"/>
    <col min="9750" max="9750" width="1.7109375" style="9" customWidth="1"/>
    <col min="9751" max="9751" width="29.140625" style="9" customWidth="1"/>
    <col min="9752" max="9752" width="28.5703125" style="9" customWidth="1"/>
    <col min="9753" max="9753" width="28.28515625" style="9" customWidth="1"/>
    <col min="9754" max="9987" width="9.140625" style="9"/>
    <col min="9988" max="9989" width="0" style="9" hidden="1" customWidth="1"/>
    <col min="9990" max="9990" width="3.140625" style="9" customWidth="1"/>
    <col min="9991" max="9991" width="12.28515625" style="9" bestFit="1" customWidth="1"/>
    <col min="9992" max="9992" width="12.28515625" style="9" customWidth="1"/>
    <col min="9993" max="9993" width="100.7109375" style="9" customWidth="1"/>
    <col min="9994" max="9994" width="13.7109375" style="9" customWidth="1"/>
    <col min="9995" max="9998" width="25.7109375" style="9" customWidth="1"/>
    <col min="9999" max="9999" width="1.7109375" style="9" customWidth="1"/>
    <col min="10000" max="10003" width="25.7109375" style="9" customWidth="1"/>
    <col min="10004" max="10004" width="35.7109375" style="9" customWidth="1"/>
    <col min="10005" max="10005" width="15.7109375" style="9" customWidth="1"/>
    <col min="10006" max="10006" width="1.7109375" style="9" customWidth="1"/>
    <col min="10007" max="10007" width="29.140625" style="9" customWidth="1"/>
    <col min="10008" max="10008" width="28.5703125" style="9" customWidth="1"/>
    <col min="10009" max="10009" width="28.28515625" style="9" customWidth="1"/>
    <col min="10010" max="10243" width="9.140625" style="9"/>
    <col min="10244" max="10245" width="0" style="9" hidden="1" customWidth="1"/>
    <col min="10246" max="10246" width="3.140625" style="9" customWidth="1"/>
    <col min="10247" max="10247" width="12.28515625" style="9" bestFit="1" customWidth="1"/>
    <col min="10248" max="10248" width="12.28515625" style="9" customWidth="1"/>
    <col min="10249" max="10249" width="100.7109375" style="9" customWidth="1"/>
    <col min="10250" max="10250" width="13.7109375" style="9" customWidth="1"/>
    <col min="10251" max="10254" width="25.7109375" style="9" customWidth="1"/>
    <col min="10255" max="10255" width="1.7109375" style="9" customWidth="1"/>
    <col min="10256" max="10259" width="25.7109375" style="9" customWidth="1"/>
    <col min="10260" max="10260" width="35.7109375" style="9" customWidth="1"/>
    <col min="10261" max="10261" width="15.7109375" style="9" customWidth="1"/>
    <col min="10262" max="10262" width="1.7109375" style="9" customWidth="1"/>
    <col min="10263" max="10263" width="29.140625" style="9" customWidth="1"/>
    <col min="10264" max="10264" width="28.5703125" style="9" customWidth="1"/>
    <col min="10265" max="10265" width="28.28515625" style="9" customWidth="1"/>
    <col min="10266" max="10499" width="9.140625" style="9"/>
    <col min="10500" max="10501" width="0" style="9" hidden="1" customWidth="1"/>
    <col min="10502" max="10502" width="3.140625" style="9" customWidth="1"/>
    <col min="10503" max="10503" width="12.28515625" style="9" bestFit="1" customWidth="1"/>
    <col min="10504" max="10504" width="12.28515625" style="9" customWidth="1"/>
    <col min="10505" max="10505" width="100.7109375" style="9" customWidth="1"/>
    <col min="10506" max="10506" width="13.7109375" style="9" customWidth="1"/>
    <col min="10507" max="10510" width="25.7109375" style="9" customWidth="1"/>
    <col min="10511" max="10511" width="1.7109375" style="9" customWidth="1"/>
    <col min="10512" max="10515" width="25.7109375" style="9" customWidth="1"/>
    <col min="10516" max="10516" width="35.7109375" style="9" customWidth="1"/>
    <col min="10517" max="10517" width="15.7109375" style="9" customWidth="1"/>
    <col min="10518" max="10518" width="1.7109375" style="9" customWidth="1"/>
    <col min="10519" max="10519" width="29.140625" style="9" customWidth="1"/>
    <col min="10520" max="10520" width="28.5703125" style="9" customWidth="1"/>
    <col min="10521" max="10521" width="28.28515625" style="9" customWidth="1"/>
    <col min="10522" max="10755" width="9.140625" style="9"/>
    <col min="10756" max="10757" width="0" style="9" hidden="1" customWidth="1"/>
    <col min="10758" max="10758" width="3.140625" style="9" customWidth="1"/>
    <col min="10759" max="10759" width="12.28515625" style="9" bestFit="1" customWidth="1"/>
    <col min="10760" max="10760" width="12.28515625" style="9" customWidth="1"/>
    <col min="10761" max="10761" width="100.7109375" style="9" customWidth="1"/>
    <col min="10762" max="10762" width="13.7109375" style="9" customWidth="1"/>
    <col min="10763" max="10766" width="25.7109375" style="9" customWidth="1"/>
    <col min="10767" max="10767" width="1.7109375" style="9" customWidth="1"/>
    <col min="10768" max="10771" width="25.7109375" style="9" customWidth="1"/>
    <col min="10772" max="10772" width="35.7109375" style="9" customWidth="1"/>
    <col min="10773" max="10773" width="15.7109375" style="9" customWidth="1"/>
    <col min="10774" max="10774" width="1.7109375" style="9" customWidth="1"/>
    <col min="10775" max="10775" width="29.140625" style="9" customWidth="1"/>
    <col min="10776" max="10776" width="28.5703125" style="9" customWidth="1"/>
    <col min="10777" max="10777" width="28.28515625" style="9" customWidth="1"/>
    <col min="10778" max="11011" width="9.140625" style="9"/>
    <col min="11012" max="11013" width="0" style="9" hidden="1" customWidth="1"/>
    <col min="11014" max="11014" width="3.140625" style="9" customWidth="1"/>
    <col min="11015" max="11015" width="12.28515625" style="9" bestFit="1" customWidth="1"/>
    <col min="11016" max="11016" width="12.28515625" style="9" customWidth="1"/>
    <col min="11017" max="11017" width="100.7109375" style="9" customWidth="1"/>
    <col min="11018" max="11018" width="13.7109375" style="9" customWidth="1"/>
    <col min="11019" max="11022" width="25.7109375" style="9" customWidth="1"/>
    <col min="11023" max="11023" width="1.7109375" style="9" customWidth="1"/>
    <col min="11024" max="11027" width="25.7109375" style="9" customWidth="1"/>
    <col min="11028" max="11028" width="35.7109375" style="9" customWidth="1"/>
    <col min="11029" max="11029" width="15.7109375" style="9" customWidth="1"/>
    <col min="11030" max="11030" width="1.7109375" style="9" customWidth="1"/>
    <col min="11031" max="11031" width="29.140625" style="9" customWidth="1"/>
    <col min="11032" max="11032" width="28.5703125" style="9" customWidth="1"/>
    <col min="11033" max="11033" width="28.28515625" style="9" customWidth="1"/>
    <col min="11034" max="11267" width="9.140625" style="9"/>
    <col min="11268" max="11269" width="0" style="9" hidden="1" customWidth="1"/>
    <col min="11270" max="11270" width="3.140625" style="9" customWidth="1"/>
    <col min="11271" max="11271" width="12.28515625" style="9" bestFit="1" customWidth="1"/>
    <col min="11272" max="11272" width="12.28515625" style="9" customWidth="1"/>
    <col min="11273" max="11273" width="100.7109375" style="9" customWidth="1"/>
    <col min="11274" max="11274" width="13.7109375" style="9" customWidth="1"/>
    <col min="11275" max="11278" width="25.7109375" style="9" customWidth="1"/>
    <col min="11279" max="11279" width="1.7109375" style="9" customWidth="1"/>
    <col min="11280" max="11283" width="25.7109375" style="9" customWidth="1"/>
    <col min="11284" max="11284" width="35.7109375" style="9" customWidth="1"/>
    <col min="11285" max="11285" width="15.7109375" style="9" customWidth="1"/>
    <col min="11286" max="11286" width="1.7109375" style="9" customWidth="1"/>
    <col min="11287" max="11287" width="29.140625" style="9" customWidth="1"/>
    <col min="11288" max="11288" width="28.5703125" style="9" customWidth="1"/>
    <col min="11289" max="11289" width="28.28515625" style="9" customWidth="1"/>
    <col min="11290" max="11523" width="9.140625" style="9"/>
    <col min="11524" max="11525" width="0" style="9" hidden="1" customWidth="1"/>
    <col min="11526" max="11526" width="3.140625" style="9" customWidth="1"/>
    <col min="11527" max="11527" width="12.28515625" style="9" bestFit="1" customWidth="1"/>
    <col min="11528" max="11528" width="12.28515625" style="9" customWidth="1"/>
    <col min="11529" max="11529" width="100.7109375" style="9" customWidth="1"/>
    <col min="11530" max="11530" width="13.7109375" style="9" customWidth="1"/>
    <col min="11531" max="11534" width="25.7109375" style="9" customWidth="1"/>
    <col min="11535" max="11535" width="1.7109375" style="9" customWidth="1"/>
    <col min="11536" max="11539" width="25.7109375" style="9" customWidth="1"/>
    <col min="11540" max="11540" width="35.7109375" style="9" customWidth="1"/>
    <col min="11541" max="11541" width="15.7109375" style="9" customWidth="1"/>
    <col min="11542" max="11542" width="1.7109375" style="9" customWidth="1"/>
    <col min="11543" max="11543" width="29.140625" style="9" customWidth="1"/>
    <col min="11544" max="11544" width="28.5703125" style="9" customWidth="1"/>
    <col min="11545" max="11545" width="28.28515625" style="9" customWidth="1"/>
    <col min="11546" max="11779" width="9.140625" style="9"/>
    <col min="11780" max="11781" width="0" style="9" hidden="1" customWidth="1"/>
    <col min="11782" max="11782" width="3.140625" style="9" customWidth="1"/>
    <col min="11783" max="11783" width="12.28515625" style="9" bestFit="1" customWidth="1"/>
    <col min="11784" max="11784" width="12.28515625" style="9" customWidth="1"/>
    <col min="11785" max="11785" width="100.7109375" style="9" customWidth="1"/>
    <col min="11786" max="11786" width="13.7109375" style="9" customWidth="1"/>
    <col min="11787" max="11790" width="25.7109375" style="9" customWidth="1"/>
    <col min="11791" max="11791" width="1.7109375" style="9" customWidth="1"/>
    <col min="11792" max="11795" width="25.7109375" style="9" customWidth="1"/>
    <col min="11796" max="11796" width="35.7109375" style="9" customWidth="1"/>
    <col min="11797" max="11797" width="15.7109375" style="9" customWidth="1"/>
    <col min="11798" max="11798" width="1.7109375" style="9" customWidth="1"/>
    <col min="11799" max="11799" width="29.140625" style="9" customWidth="1"/>
    <col min="11800" max="11800" width="28.5703125" style="9" customWidth="1"/>
    <col min="11801" max="11801" width="28.28515625" style="9" customWidth="1"/>
    <col min="11802" max="12035" width="9.140625" style="9"/>
    <col min="12036" max="12037" width="0" style="9" hidden="1" customWidth="1"/>
    <col min="12038" max="12038" width="3.140625" style="9" customWidth="1"/>
    <col min="12039" max="12039" width="12.28515625" style="9" bestFit="1" customWidth="1"/>
    <col min="12040" max="12040" width="12.28515625" style="9" customWidth="1"/>
    <col min="12041" max="12041" width="100.7109375" style="9" customWidth="1"/>
    <col min="12042" max="12042" width="13.7109375" style="9" customWidth="1"/>
    <col min="12043" max="12046" width="25.7109375" style="9" customWidth="1"/>
    <col min="12047" max="12047" width="1.7109375" style="9" customWidth="1"/>
    <col min="12048" max="12051" width="25.7109375" style="9" customWidth="1"/>
    <col min="12052" max="12052" width="35.7109375" style="9" customWidth="1"/>
    <col min="12053" max="12053" width="15.7109375" style="9" customWidth="1"/>
    <col min="12054" max="12054" width="1.7109375" style="9" customWidth="1"/>
    <col min="12055" max="12055" width="29.140625" style="9" customWidth="1"/>
    <col min="12056" max="12056" width="28.5703125" style="9" customWidth="1"/>
    <col min="12057" max="12057" width="28.28515625" style="9" customWidth="1"/>
    <col min="12058" max="12291" width="9.140625" style="9"/>
    <col min="12292" max="12293" width="0" style="9" hidden="1" customWidth="1"/>
    <col min="12294" max="12294" width="3.140625" style="9" customWidth="1"/>
    <col min="12295" max="12295" width="12.28515625" style="9" bestFit="1" customWidth="1"/>
    <col min="12296" max="12296" width="12.28515625" style="9" customWidth="1"/>
    <col min="12297" max="12297" width="100.7109375" style="9" customWidth="1"/>
    <col min="12298" max="12298" width="13.7109375" style="9" customWidth="1"/>
    <col min="12299" max="12302" width="25.7109375" style="9" customWidth="1"/>
    <col min="12303" max="12303" width="1.7109375" style="9" customWidth="1"/>
    <col min="12304" max="12307" width="25.7109375" style="9" customWidth="1"/>
    <col min="12308" max="12308" width="35.7109375" style="9" customWidth="1"/>
    <col min="12309" max="12309" width="15.7109375" style="9" customWidth="1"/>
    <col min="12310" max="12310" width="1.7109375" style="9" customWidth="1"/>
    <col min="12311" max="12311" width="29.140625" style="9" customWidth="1"/>
    <col min="12312" max="12312" width="28.5703125" style="9" customWidth="1"/>
    <col min="12313" max="12313" width="28.28515625" style="9" customWidth="1"/>
    <col min="12314" max="12547" width="9.140625" style="9"/>
    <col min="12548" max="12549" width="0" style="9" hidden="1" customWidth="1"/>
    <col min="12550" max="12550" width="3.140625" style="9" customWidth="1"/>
    <col min="12551" max="12551" width="12.28515625" style="9" bestFit="1" customWidth="1"/>
    <col min="12552" max="12552" width="12.28515625" style="9" customWidth="1"/>
    <col min="12553" max="12553" width="100.7109375" style="9" customWidth="1"/>
    <col min="12554" max="12554" width="13.7109375" style="9" customWidth="1"/>
    <col min="12555" max="12558" width="25.7109375" style="9" customWidth="1"/>
    <col min="12559" max="12559" width="1.7109375" style="9" customWidth="1"/>
    <col min="12560" max="12563" width="25.7109375" style="9" customWidth="1"/>
    <col min="12564" max="12564" width="35.7109375" style="9" customWidth="1"/>
    <col min="12565" max="12565" width="15.7109375" style="9" customWidth="1"/>
    <col min="12566" max="12566" width="1.7109375" style="9" customWidth="1"/>
    <col min="12567" max="12567" width="29.140625" style="9" customWidth="1"/>
    <col min="12568" max="12568" width="28.5703125" style="9" customWidth="1"/>
    <col min="12569" max="12569" width="28.28515625" style="9" customWidth="1"/>
    <col min="12570" max="12803" width="9.140625" style="9"/>
    <col min="12804" max="12805" width="0" style="9" hidden="1" customWidth="1"/>
    <col min="12806" max="12806" width="3.140625" style="9" customWidth="1"/>
    <col min="12807" max="12807" width="12.28515625" style="9" bestFit="1" customWidth="1"/>
    <col min="12808" max="12808" width="12.28515625" style="9" customWidth="1"/>
    <col min="12809" max="12809" width="100.7109375" style="9" customWidth="1"/>
    <col min="12810" max="12810" width="13.7109375" style="9" customWidth="1"/>
    <col min="12811" max="12814" width="25.7109375" style="9" customWidth="1"/>
    <col min="12815" max="12815" width="1.7109375" style="9" customWidth="1"/>
    <col min="12816" max="12819" width="25.7109375" style="9" customWidth="1"/>
    <col min="12820" max="12820" width="35.7109375" style="9" customWidth="1"/>
    <col min="12821" max="12821" width="15.7109375" style="9" customWidth="1"/>
    <col min="12822" max="12822" width="1.7109375" style="9" customWidth="1"/>
    <col min="12823" max="12823" width="29.140625" style="9" customWidth="1"/>
    <col min="12824" max="12824" width="28.5703125" style="9" customWidth="1"/>
    <col min="12825" max="12825" width="28.28515625" style="9" customWidth="1"/>
    <col min="12826" max="13059" width="9.140625" style="9"/>
    <col min="13060" max="13061" width="0" style="9" hidden="1" customWidth="1"/>
    <col min="13062" max="13062" width="3.140625" style="9" customWidth="1"/>
    <col min="13063" max="13063" width="12.28515625" style="9" bestFit="1" customWidth="1"/>
    <col min="13064" max="13064" width="12.28515625" style="9" customWidth="1"/>
    <col min="13065" max="13065" width="100.7109375" style="9" customWidth="1"/>
    <col min="13066" max="13066" width="13.7109375" style="9" customWidth="1"/>
    <col min="13067" max="13070" width="25.7109375" style="9" customWidth="1"/>
    <col min="13071" max="13071" width="1.7109375" style="9" customWidth="1"/>
    <col min="13072" max="13075" width="25.7109375" style="9" customWidth="1"/>
    <col min="13076" max="13076" width="35.7109375" style="9" customWidth="1"/>
    <col min="13077" max="13077" width="15.7109375" style="9" customWidth="1"/>
    <col min="13078" max="13078" width="1.7109375" style="9" customWidth="1"/>
    <col min="13079" max="13079" width="29.140625" style="9" customWidth="1"/>
    <col min="13080" max="13080" width="28.5703125" style="9" customWidth="1"/>
    <col min="13081" max="13081" width="28.28515625" style="9" customWidth="1"/>
    <col min="13082" max="13315" width="9.140625" style="9"/>
    <col min="13316" max="13317" width="0" style="9" hidden="1" customWidth="1"/>
    <col min="13318" max="13318" width="3.140625" style="9" customWidth="1"/>
    <col min="13319" max="13319" width="12.28515625" style="9" bestFit="1" customWidth="1"/>
    <col min="13320" max="13320" width="12.28515625" style="9" customWidth="1"/>
    <col min="13321" max="13321" width="100.7109375" style="9" customWidth="1"/>
    <col min="13322" max="13322" width="13.7109375" style="9" customWidth="1"/>
    <col min="13323" max="13326" width="25.7109375" style="9" customWidth="1"/>
    <col min="13327" max="13327" width="1.7109375" style="9" customWidth="1"/>
    <col min="13328" max="13331" width="25.7109375" style="9" customWidth="1"/>
    <col min="13332" max="13332" width="35.7109375" style="9" customWidth="1"/>
    <col min="13333" max="13333" width="15.7109375" style="9" customWidth="1"/>
    <col min="13334" max="13334" width="1.7109375" style="9" customWidth="1"/>
    <col min="13335" max="13335" width="29.140625" style="9" customWidth="1"/>
    <col min="13336" max="13336" width="28.5703125" style="9" customWidth="1"/>
    <col min="13337" max="13337" width="28.28515625" style="9" customWidth="1"/>
    <col min="13338" max="13571" width="9.140625" style="9"/>
    <col min="13572" max="13573" width="0" style="9" hidden="1" customWidth="1"/>
    <col min="13574" max="13574" width="3.140625" style="9" customWidth="1"/>
    <col min="13575" max="13575" width="12.28515625" style="9" bestFit="1" customWidth="1"/>
    <col min="13576" max="13576" width="12.28515625" style="9" customWidth="1"/>
    <col min="13577" max="13577" width="100.7109375" style="9" customWidth="1"/>
    <col min="13578" max="13578" width="13.7109375" style="9" customWidth="1"/>
    <col min="13579" max="13582" width="25.7109375" style="9" customWidth="1"/>
    <col min="13583" max="13583" width="1.7109375" style="9" customWidth="1"/>
    <col min="13584" max="13587" width="25.7109375" style="9" customWidth="1"/>
    <col min="13588" max="13588" width="35.7109375" style="9" customWidth="1"/>
    <col min="13589" max="13589" width="15.7109375" style="9" customWidth="1"/>
    <col min="13590" max="13590" width="1.7109375" style="9" customWidth="1"/>
    <col min="13591" max="13591" width="29.140625" style="9" customWidth="1"/>
    <col min="13592" max="13592" width="28.5703125" style="9" customWidth="1"/>
    <col min="13593" max="13593" width="28.28515625" style="9" customWidth="1"/>
    <col min="13594" max="13827" width="9.140625" style="9"/>
    <col min="13828" max="13829" width="0" style="9" hidden="1" customWidth="1"/>
    <col min="13830" max="13830" width="3.140625" style="9" customWidth="1"/>
    <col min="13831" max="13831" width="12.28515625" style="9" bestFit="1" customWidth="1"/>
    <col min="13832" max="13832" width="12.28515625" style="9" customWidth="1"/>
    <col min="13833" max="13833" width="100.7109375" style="9" customWidth="1"/>
    <col min="13834" max="13834" width="13.7109375" style="9" customWidth="1"/>
    <col min="13835" max="13838" width="25.7109375" style="9" customWidth="1"/>
    <col min="13839" max="13839" width="1.7109375" style="9" customWidth="1"/>
    <col min="13840" max="13843" width="25.7109375" style="9" customWidth="1"/>
    <col min="13844" max="13844" width="35.7109375" style="9" customWidth="1"/>
    <col min="13845" max="13845" width="15.7109375" style="9" customWidth="1"/>
    <col min="13846" max="13846" width="1.7109375" style="9" customWidth="1"/>
    <col min="13847" max="13847" width="29.140625" style="9" customWidth="1"/>
    <col min="13848" max="13848" width="28.5703125" style="9" customWidth="1"/>
    <col min="13849" max="13849" width="28.28515625" style="9" customWidth="1"/>
    <col min="13850" max="14083" width="9.140625" style="9"/>
    <col min="14084" max="14085" width="0" style="9" hidden="1" customWidth="1"/>
    <col min="14086" max="14086" width="3.140625" style="9" customWidth="1"/>
    <col min="14087" max="14087" width="12.28515625" style="9" bestFit="1" customWidth="1"/>
    <col min="14088" max="14088" width="12.28515625" style="9" customWidth="1"/>
    <col min="14089" max="14089" width="100.7109375" style="9" customWidth="1"/>
    <col min="14090" max="14090" width="13.7109375" style="9" customWidth="1"/>
    <col min="14091" max="14094" width="25.7109375" style="9" customWidth="1"/>
    <col min="14095" max="14095" width="1.7109375" style="9" customWidth="1"/>
    <col min="14096" max="14099" width="25.7109375" style="9" customWidth="1"/>
    <col min="14100" max="14100" width="35.7109375" style="9" customWidth="1"/>
    <col min="14101" max="14101" width="15.7109375" style="9" customWidth="1"/>
    <col min="14102" max="14102" width="1.7109375" style="9" customWidth="1"/>
    <col min="14103" max="14103" width="29.140625" style="9" customWidth="1"/>
    <col min="14104" max="14104" width="28.5703125" style="9" customWidth="1"/>
    <col min="14105" max="14105" width="28.28515625" style="9" customWidth="1"/>
    <col min="14106" max="14339" width="9.140625" style="9"/>
    <col min="14340" max="14341" width="0" style="9" hidden="1" customWidth="1"/>
    <col min="14342" max="14342" width="3.140625" style="9" customWidth="1"/>
    <col min="14343" max="14343" width="12.28515625" style="9" bestFit="1" customWidth="1"/>
    <col min="14344" max="14344" width="12.28515625" style="9" customWidth="1"/>
    <col min="14345" max="14345" width="100.7109375" style="9" customWidth="1"/>
    <col min="14346" max="14346" width="13.7109375" style="9" customWidth="1"/>
    <col min="14347" max="14350" width="25.7109375" style="9" customWidth="1"/>
    <col min="14351" max="14351" width="1.7109375" style="9" customWidth="1"/>
    <col min="14352" max="14355" width="25.7109375" style="9" customWidth="1"/>
    <col min="14356" max="14356" width="35.7109375" style="9" customWidth="1"/>
    <col min="14357" max="14357" width="15.7109375" style="9" customWidth="1"/>
    <col min="14358" max="14358" width="1.7109375" style="9" customWidth="1"/>
    <col min="14359" max="14359" width="29.140625" style="9" customWidth="1"/>
    <col min="14360" max="14360" width="28.5703125" style="9" customWidth="1"/>
    <col min="14361" max="14361" width="28.28515625" style="9" customWidth="1"/>
    <col min="14362" max="14595" width="9.140625" style="9"/>
    <col min="14596" max="14597" width="0" style="9" hidden="1" customWidth="1"/>
    <col min="14598" max="14598" width="3.140625" style="9" customWidth="1"/>
    <col min="14599" max="14599" width="12.28515625" style="9" bestFit="1" customWidth="1"/>
    <col min="14600" max="14600" width="12.28515625" style="9" customWidth="1"/>
    <col min="14601" max="14601" width="100.7109375" style="9" customWidth="1"/>
    <col min="14602" max="14602" width="13.7109375" style="9" customWidth="1"/>
    <col min="14603" max="14606" width="25.7109375" style="9" customWidth="1"/>
    <col min="14607" max="14607" width="1.7109375" style="9" customWidth="1"/>
    <col min="14608" max="14611" width="25.7109375" style="9" customWidth="1"/>
    <col min="14612" max="14612" width="35.7109375" style="9" customWidth="1"/>
    <col min="14613" max="14613" width="15.7109375" style="9" customWidth="1"/>
    <col min="14614" max="14614" width="1.7109375" style="9" customWidth="1"/>
    <col min="14615" max="14615" width="29.140625" style="9" customWidth="1"/>
    <col min="14616" max="14616" width="28.5703125" style="9" customWidth="1"/>
    <col min="14617" max="14617" width="28.28515625" style="9" customWidth="1"/>
    <col min="14618" max="14851" width="9.140625" style="9"/>
    <col min="14852" max="14853" width="0" style="9" hidden="1" customWidth="1"/>
    <col min="14854" max="14854" width="3.140625" style="9" customWidth="1"/>
    <col min="14855" max="14855" width="12.28515625" style="9" bestFit="1" customWidth="1"/>
    <col min="14856" max="14856" width="12.28515625" style="9" customWidth="1"/>
    <col min="14857" max="14857" width="100.7109375" style="9" customWidth="1"/>
    <col min="14858" max="14858" width="13.7109375" style="9" customWidth="1"/>
    <col min="14859" max="14862" width="25.7109375" style="9" customWidth="1"/>
    <col min="14863" max="14863" width="1.7109375" style="9" customWidth="1"/>
    <col min="14864" max="14867" width="25.7109375" style="9" customWidth="1"/>
    <col min="14868" max="14868" width="35.7109375" style="9" customWidth="1"/>
    <col min="14869" max="14869" width="15.7109375" style="9" customWidth="1"/>
    <col min="14870" max="14870" width="1.7109375" style="9" customWidth="1"/>
    <col min="14871" max="14871" width="29.140625" style="9" customWidth="1"/>
    <col min="14872" max="14872" width="28.5703125" style="9" customWidth="1"/>
    <col min="14873" max="14873" width="28.28515625" style="9" customWidth="1"/>
    <col min="14874" max="15107" width="9.140625" style="9"/>
    <col min="15108" max="15109" width="0" style="9" hidden="1" customWidth="1"/>
    <col min="15110" max="15110" width="3.140625" style="9" customWidth="1"/>
    <col min="15111" max="15111" width="12.28515625" style="9" bestFit="1" customWidth="1"/>
    <col min="15112" max="15112" width="12.28515625" style="9" customWidth="1"/>
    <col min="15113" max="15113" width="100.7109375" style="9" customWidth="1"/>
    <col min="15114" max="15114" width="13.7109375" style="9" customWidth="1"/>
    <col min="15115" max="15118" width="25.7109375" style="9" customWidth="1"/>
    <col min="15119" max="15119" width="1.7109375" style="9" customWidth="1"/>
    <col min="15120" max="15123" width="25.7109375" style="9" customWidth="1"/>
    <col min="15124" max="15124" width="35.7109375" style="9" customWidth="1"/>
    <col min="15125" max="15125" width="15.7109375" style="9" customWidth="1"/>
    <col min="15126" max="15126" width="1.7109375" style="9" customWidth="1"/>
    <col min="15127" max="15127" width="29.140625" style="9" customWidth="1"/>
    <col min="15128" max="15128" width="28.5703125" style="9" customWidth="1"/>
    <col min="15129" max="15129" width="28.28515625" style="9" customWidth="1"/>
    <col min="15130" max="15363" width="9.140625" style="9"/>
    <col min="15364" max="15365" width="0" style="9" hidden="1" customWidth="1"/>
    <col min="15366" max="15366" width="3.140625" style="9" customWidth="1"/>
    <col min="15367" max="15367" width="12.28515625" style="9" bestFit="1" customWidth="1"/>
    <col min="15368" max="15368" width="12.28515625" style="9" customWidth="1"/>
    <col min="15369" max="15369" width="100.7109375" style="9" customWidth="1"/>
    <col min="15370" max="15370" width="13.7109375" style="9" customWidth="1"/>
    <col min="15371" max="15374" width="25.7109375" style="9" customWidth="1"/>
    <col min="15375" max="15375" width="1.7109375" style="9" customWidth="1"/>
    <col min="15376" max="15379" width="25.7109375" style="9" customWidth="1"/>
    <col min="15380" max="15380" width="35.7109375" style="9" customWidth="1"/>
    <col min="15381" max="15381" width="15.7109375" style="9" customWidth="1"/>
    <col min="15382" max="15382" width="1.7109375" style="9" customWidth="1"/>
    <col min="15383" max="15383" width="29.140625" style="9" customWidth="1"/>
    <col min="15384" max="15384" width="28.5703125" style="9" customWidth="1"/>
    <col min="15385" max="15385" width="28.28515625" style="9" customWidth="1"/>
    <col min="15386" max="15619" width="9.140625" style="9"/>
    <col min="15620" max="15621" width="0" style="9" hidden="1" customWidth="1"/>
    <col min="15622" max="15622" width="3.140625" style="9" customWidth="1"/>
    <col min="15623" max="15623" width="12.28515625" style="9" bestFit="1" customWidth="1"/>
    <col min="15624" max="15624" width="12.28515625" style="9" customWidth="1"/>
    <col min="15625" max="15625" width="100.7109375" style="9" customWidth="1"/>
    <col min="15626" max="15626" width="13.7109375" style="9" customWidth="1"/>
    <col min="15627" max="15630" width="25.7109375" style="9" customWidth="1"/>
    <col min="15631" max="15631" width="1.7109375" style="9" customWidth="1"/>
    <col min="15632" max="15635" width="25.7109375" style="9" customWidth="1"/>
    <col min="15636" max="15636" width="35.7109375" style="9" customWidth="1"/>
    <col min="15637" max="15637" width="15.7109375" style="9" customWidth="1"/>
    <col min="15638" max="15638" width="1.7109375" style="9" customWidth="1"/>
    <col min="15639" max="15639" width="29.140625" style="9" customWidth="1"/>
    <col min="15640" max="15640" width="28.5703125" style="9" customWidth="1"/>
    <col min="15641" max="15641" width="28.28515625" style="9" customWidth="1"/>
    <col min="15642" max="15875" width="9.140625" style="9"/>
    <col min="15876" max="15877" width="0" style="9" hidden="1" customWidth="1"/>
    <col min="15878" max="15878" width="3.140625" style="9" customWidth="1"/>
    <col min="15879" max="15879" width="12.28515625" style="9" bestFit="1" customWidth="1"/>
    <col min="15880" max="15880" width="12.28515625" style="9" customWidth="1"/>
    <col min="15881" max="15881" width="100.7109375" style="9" customWidth="1"/>
    <col min="15882" max="15882" width="13.7109375" style="9" customWidth="1"/>
    <col min="15883" max="15886" width="25.7109375" style="9" customWidth="1"/>
    <col min="15887" max="15887" width="1.7109375" style="9" customWidth="1"/>
    <col min="15888" max="15891" width="25.7109375" style="9" customWidth="1"/>
    <col min="15892" max="15892" width="35.7109375" style="9" customWidth="1"/>
    <col min="15893" max="15893" width="15.7109375" style="9" customWidth="1"/>
    <col min="15894" max="15894" width="1.7109375" style="9" customWidth="1"/>
    <col min="15895" max="15895" width="29.140625" style="9" customWidth="1"/>
    <col min="15896" max="15896" width="28.5703125" style="9" customWidth="1"/>
    <col min="15897" max="15897" width="28.28515625" style="9" customWidth="1"/>
    <col min="15898" max="16131" width="9.140625" style="9"/>
    <col min="16132" max="16133" width="0" style="9" hidden="1" customWidth="1"/>
    <col min="16134" max="16134" width="3.140625" style="9" customWidth="1"/>
    <col min="16135" max="16135" width="12.28515625" style="9" bestFit="1" customWidth="1"/>
    <col min="16136" max="16136" width="12.28515625" style="9" customWidth="1"/>
    <col min="16137" max="16137" width="100.7109375" style="9" customWidth="1"/>
    <col min="16138" max="16138" width="13.7109375" style="9" customWidth="1"/>
    <col min="16139" max="16142" width="25.7109375" style="9" customWidth="1"/>
    <col min="16143" max="16143" width="1.7109375" style="9" customWidth="1"/>
    <col min="16144" max="16147" width="25.7109375" style="9" customWidth="1"/>
    <col min="16148" max="16148" width="35.7109375" style="9" customWidth="1"/>
    <col min="16149" max="16149" width="15.7109375" style="9" customWidth="1"/>
    <col min="16150" max="16150" width="1.7109375" style="9" customWidth="1"/>
    <col min="16151" max="16151" width="29.140625" style="9" customWidth="1"/>
    <col min="16152" max="16152" width="28.5703125" style="9" customWidth="1"/>
    <col min="16153" max="16153" width="28.28515625" style="9" customWidth="1"/>
    <col min="16154" max="16384" width="9.140625" style="9"/>
  </cols>
  <sheetData>
    <row r="1" spans="1:25" x14ac:dyDescent="0.25">
      <c r="S1" s="244"/>
      <c r="T1" s="239"/>
    </row>
    <row r="2" spans="1:25" x14ac:dyDescent="0.25">
      <c r="F2" s="5"/>
      <c r="G2" s="6"/>
      <c r="P2" s="8"/>
      <c r="R2" s="241"/>
      <c r="S2" s="241"/>
      <c r="T2" s="239"/>
    </row>
    <row r="3" spans="1:25" x14ac:dyDescent="0.25">
      <c r="F3" s="12"/>
      <c r="G3" s="6"/>
      <c r="P3" s="8"/>
      <c r="T3" s="239"/>
    </row>
    <row r="4" spans="1:25" s="16" customFormat="1" ht="36" customHeight="1" x14ac:dyDescent="0.25">
      <c r="A4" s="13"/>
      <c r="B4" s="14"/>
      <c r="C4" s="15"/>
      <c r="D4" s="291" t="s">
        <v>0</v>
      </c>
      <c r="E4" s="291"/>
      <c r="F4" s="291"/>
      <c r="G4" s="291"/>
      <c r="H4" s="291"/>
      <c r="I4" s="291"/>
      <c r="J4" s="291"/>
      <c r="K4" s="291"/>
      <c r="L4" s="291"/>
      <c r="M4" s="291"/>
      <c r="N4" s="291"/>
      <c r="O4" s="291"/>
      <c r="P4" s="291"/>
      <c r="Q4" s="291"/>
      <c r="R4" s="291"/>
      <c r="S4" s="291"/>
      <c r="T4" s="291"/>
      <c r="U4" s="291"/>
      <c r="W4" s="17"/>
      <c r="X4" s="18"/>
    </row>
    <row r="5" spans="1:25" s="16" customFormat="1" ht="36" customHeight="1" x14ac:dyDescent="0.25">
      <c r="A5" s="13"/>
      <c r="B5" s="14"/>
      <c r="C5" s="15"/>
      <c r="D5" s="291" t="s">
        <v>1</v>
      </c>
      <c r="E5" s="291"/>
      <c r="F5" s="291"/>
      <c r="G5" s="291"/>
      <c r="H5" s="291"/>
      <c r="I5" s="291"/>
      <c r="J5" s="291"/>
      <c r="K5" s="291"/>
      <c r="L5" s="291"/>
      <c r="M5" s="291"/>
      <c r="N5" s="291"/>
      <c r="O5" s="291"/>
      <c r="P5" s="291"/>
      <c r="Q5" s="291"/>
      <c r="R5" s="291"/>
      <c r="S5" s="291"/>
      <c r="T5" s="291"/>
      <c r="U5" s="291"/>
      <c r="W5" s="17"/>
      <c r="X5" s="18"/>
    </row>
    <row r="6" spans="1:25" s="16" customFormat="1" ht="36" customHeight="1" x14ac:dyDescent="0.25">
      <c r="A6" s="13"/>
      <c r="B6" s="14"/>
      <c r="C6" s="15"/>
      <c r="D6" s="291" t="s">
        <v>2</v>
      </c>
      <c r="E6" s="291"/>
      <c r="F6" s="291"/>
      <c r="G6" s="291"/>
      <c r="H6" s="291"/>
      <c r="I6" s="291"/>
      <c r="J6" s="291"/>
      <c r="K6" s="291"/>
      <c r="L6" s="291"/>
      <c r="M6" s="291"/>
      <c r="N6" s="291"/>
      <c r="O6" s="291"/>
      <c r="P6" s="291"/>
      <c r="Q6" s="291"/>
      <c r="R6" s="291"/>
      <c r="S6" s="291"/>
      <c r="T6" s="291"/>
      <c r="U6" s="291"/>
      <c r="W6" s="17"/>
      <c r="X6" s="18"/>
    </row>
    <row r="7" spans="1:25" s="16" customFormat="1" ht="36" customHeight="1" x14ac:dyDescent="0.25">
      <c r="A7" s="13"/>
      <c r="B7" s="14"/>
      <c r="C7" s="15"/>
      <c r="D7" s="251"/>
      <c r="E7" s="251"/>
      <c r="F7" s="251"/>
      <c r="G7" s="251"/>
      <c r="H7" s="214"/>
      <c r="I7" s="291" t="s">
        <v>149</v>
      </c>
      <c r="J7" s="291"/>
      <c r="K7" s="291"/>
      <c r="L7" s="291"/>
      <c r="M7" s="291"/>
      <c r="N7" s="291"/>
      <c r="O7" s="291"/>
      <c r="P7" s="291"/>
      <c r="Q7" s="251"/>
      <c r="R7" s="251"/>
      <c r="S7" s="19" t="s">
        <v>3</v>
      </c>
      <c r="T7" s="20" t="s">
        <v>4</v>
      </c>
      <c r="U7" s="21"/>
      <c r="W7" s="17"/>
      <c r="X7" s="18"/>
    </row>
    <row r="8" spans="1:25" s="16" customFormat="1" ht="36" customHeight="1" x14ac:dyDescent="0.25">
      <c r="A8" s="13"/>
      <c r="B8" s="14"/>
      <c r="C8" s="15"/>
      <c r="D8" s="292" t="s">
        <v>5</v>
      </c>
      <c r="E8" s="292"/>
      <c r="F8" s="292"/>
      <c r="G8" s="292"/>
      <c r="H8" s="292"/>
      <c r="I8" s="292"/>
      <c r="J8" s="292"/>
      <c r="K8" s="292"/>
      <c r="L8" s="292"/>
      <c r="M8" s="292"/>
      <c r="N8" s="292"/>
      <c r="O8" s="292"/>
      <c r="P8" s="292"/>
      <c r="Q8" s="292"/>
      <c r="R8" s="292"/>
      <c r="S8" s="292"/>
      <c r="T8" s="292"/>
      <c r="U8" s="292"/>
      <c r="W8" s="17"/>
      <c r="X8" s="18"/>
    </row>
    <row r="9" spans="1:25" s="211" customFormat="1" ht="15" customHeight="1" x14ac:dyDescent="0.25">
      <c r="A9" s="209"/>
      <c r="B9" s="209"/>
      <c r="C9" s="15"/>
      <c r="D9" s="210"/>
      <c r="E9" s="210"/>
      <c r="F9" s="210"/>
      <c r="G9" s="210"/>
      <c r="H9" s="215"/>
      <c r="I9" s="210"/>
      <c r="J9" s="215"/>
      <c r="K9" s="210"/>
      <c r="L9" s="215"/>
      <c r="M9" s="210"/>
      <c r="N9" s="210"/>
      <c r="O9" s="210"/>
      <c r="P9" s="210"/>
      <c r="Q9" s="210"/>
      <c r="R9" s="210"/>
      <c r="S9" s="210"/>
      <c r="T9" s="210"/>
      <c r="U9" s="210"/>
      <c r="W9" s="208"/>
      <c r="X9" s="212"/>
    </row>
    <row r="10" spans="1:25" s="211" customFormat="1" ht="33.75" customHeight="1" x14ac:dyDescent="0.25">
      <c r="A10" s="245"/>
      <c r="B10" s="245"/>
      <c r="C10" s="15"/>
      <c r="D10" s="293" t="s">
        <v>150</v>
      </c>
      <c r="E10" s="293"/>
      <c r="F10" s="293"/>
      <c r="G10" s="247">
        <v>0</v>
      </c>
      <c r="H10" s="246"/>
      <c r="I10" s="210"/>
      <c r="J10" s="215"/>
      <c r="K10" s="210"/>
      <c r="L10" s="215"/>
      <c r="M10" s="210"/>
      <c r="N10" s="210"/>
      <c r="O10" s="210"/>
      <c r="P10" s="210"/>
      <c r="Q10" s="210"/>
      <c r="R10" s="210"/>
      <c r="S10" s="210"/>
      <c r="T10" s="240"/>
      <c r="U10" s="210"/>
      <c r="W10" s="208"/>
      <c r="X10" s="212"/>
    </row>
    <row r="11" spans="1:25" ht="15" customHeight="1" thickBot="1" x14ac:dyDescent="0.3">
      <c r="D11" s="9"/>
      <c r="E11" s="9"/>
      <c r="G11" s="6"/>
      <c r="W11" s="23"/>
    </row>
    <row r="12" spans="1:25" ht="26.25" thickBot="1" x14ac:dyDescent="0.3">
      <c r="D12" s="279" t="s">
        <v>6</v>
      </c>
      <c r="E12" s="281" t="s">
        <v>7</v>
      </c>
      <c r="F12" s="283" t="s">
        <v>8</v>
      </c>
      <c r="G12" s="285" t="s">
        <v>9</v>
      </c>
      <c r="H12" s="216"/>
      <c r="I12" s="287" t="s">
        <v>10</v>
      </c>
      <c r="J12" s="288"/>
      <c r="K12" s="288"/>
      <c r="L12" s="288"/>
      <c r="M12" s="288"/>
      <c r="N12" s="288"/>
      <c r="O12" s="24"/>
      <c r="P12" s="289" t="s">
        <v>11</v>
      </c>
      <c r="Q12" s="289"/>
      <c r="R12" s="289"/>
      <c r="S12" s="289"/>
      <c r="T12" s="289"/>
      <c r="U12" s="290"/>
    </row>
    <row r="13" spans="1:25" ht="26.25" thickBot="1" x14ac:dyDescent="0.3">
      <c r="D13" s="280"/>
      <c r="E13" s="282"/>
      <c r="F13" s="284"/>
      <c r="G13" s="286"/>
      <c r="H13" s="217" t="s">
        <v>12</v>
      </c>
      <c r="I13" s="25" t="s">
        <v>12</v>
      </c>
      <c r="J13" s="217" t="s">
        <v>13</v>
      </c>
      <c r="K13" s="25" t="s">
        <v>13</v>
      </c>
      <c r="L13" s="231" t="s">
        <v>14</v>
      </c>
      <c r="M13" s="26" t="s">
        <v>14</v>
      </c>
      <c r="N13" s="26" t="s">
        <v>15</v>
      </c>
      <c r="O13" s="27"/>
      <c r="P13" s="28" t="s">
        <v>16</v>
      </c>
      <c r="Q13" s="28" t="s">
        <v>12</v>
      </c>
      <c r="R13" s="29" t="s">
        <v>13</v>
      </c>
      <c r="S13" s="29" t="s">
        <v>14</v>
      </c>
      <c r="T13" s="29" t="s">
        <v>15</v>
      </c>
      <c r="U13" s="30" t="s">
        <v>17</v>
      </c>
    </row>
    <row r="14" spans="1:25" ht="26.25" thickBot="1" x14ac:dyDescent="0.3">
      <c r="A14" s="1" t="s">
        <v>18</v>
      </c>
      <c r="B14" s="2" t="s">
        <v>19</v>
      </c>
      <c r="D14" s="31"/>
      <c r="E14" s="32"/>
      <c r="F14" s="33"/>
      <c r="G14" s="34"/>
      <c r="H14" s="218"/>
      <c r="I14" s="35"/>
      <c r="J14" s="218"/>
      <c r="K14" s="35"/>
      <c r="L14" s="218"/>
      <c r="M14" s="35"/>
      <c r="N14" s="35"/>
      <c r="O14" s="36"/>
      <c r="P14" s="34"/>
      <c r="Q14" s="34"/>
      <c r="R14" s="34"/>
      <c r="S14" s="34"/>
      <c r="T14" s="34"/>
      <c r="U14" s="37"/>
      <c r="X14" s="256"/>
    </row>
    <row r="15" spans="1:25" s="34" customFormat="1" x14ac:dyDescent="0.25">
      <c r="A15" s="38">
        <v>1</v>
      </c>
      <c r="B15" s="39">
        <v>1</v>
      </c>
      <c r="C15" s="40"/>
      <c r="D15" s="41">
        <v>1</v>
      </c>
      <c r="E15" s="42"/>
      <c r="F15" s="43" t="s">
        <v>20</v>
      </c>
      <c r="G15" s="44"/>
      <c r="H15" s="219"/>
      <c r="I15" s="45"/>
      <c r="J15" s="219"/>
      <c r="K15" s="45"/>
      <c r="L15" s="232"/>
      <c r="M15" s="46"/>
      <c r="N15" s="47"/>
      <c r="O15" s="48"/>
      <c r="P15" s="49"/>
      <c r="Q15" s="50"/>
      <c r="R15" s="50"/>
      <c r="S15" s="50"/>
      <c r="T15" s="50">
        <f>SUBTOTAL(9,T17:T17)</f>
        <v>16055.84</v>
      </c>
      <c r="U15" s="51">
        <f>SUBTOTAL(9,U17:U17)</f>
        <v>4.6649187380548518E-2</v>
      </c>
      <c r="W15" s="52"/>
      <c r="X15" s="255"/>
      <c r="Y15" s="258"/>
    </row>
    <row r="16" spans="1:25" s="34" customFormat="1" x14ac:dyDescent="0.25">
      <c r="A16" s="38"/>
      <c r="B16" s="39"/>
      <c r="C16" s="40"/>
      <c r="D16" s="53"/>
      <c r="E16" s="54"/>
      <c r="F16" s="55"/>
      <c r="G16" s="56"/>
      <c r="H16" s="220"/>
      <c r="I16" s="57"/>
      <c r="J16" s="220"/>
      <c r="K16" s="57"/>
      <c r="L16" s="233"/>
      <c r="M16" s="58"/>
      <c r="N16" s="59"/>
      <c r="O16" s="48"/>
      <c r="P16" s="60"/>
      <c r="Q16" s="61"/>
      <c r="R16" s="61"/>
      <c r="S16" s="61"/>
      <c r="T16" s="61"/>
      <c r="U16" s="62"/>
      <c r="W16" s="52"/>
      <c r="X16" s="255"/>
      <c r="Y16" s="258"/>
    </row>
    <row r="17" spans="1:25" s="70" customFormat="1" ht="40.5" x14ac:dyDescent="0.25">
      <c r="A17" s="38" t="s">
        <v>21</v>
      </c>
      <c r="B17" s="39" t="s">
        <v>21</v>
      </c>
      <c r="C17" s="40"/>
      <c r="D17" s="63" t="s">
        <v>21</v>
      </c>
      <c r="E17" s="64" t="s">
        <v>22</v>
      </c>
      <c r="F17" s="64" t="s">
        <v>162</v>
      </c>
      <c r="G17" s="65" t="s">
        <v>23</v>
      </c>
      <c r="H17" s="221">
        <v>0</v>
      </c>
      <c r="I17" s="66">
        <f>H17*(1-$G$10)</f>
        <v>0</v>
      </c>
      <c r="J17" s="221">
        <v>4013.96</v>
      </c>
      <c r="K17" s="66">
        <f>J17*(1-$G$10)</f>
        <v>4013.96</v>
      </c>
      <c r="L17" s="221">
        <v>0</v>
      </c>
      <c r="M17" s="66">
        <f>L17*(1-$G$10)</f>
        <v>0</v>
      </c>
      <c r="N17" s="66">
        <f>I17+K17+M17</f>
        <v>4013.96</v>
      </c>
      <c r="O17" s="67"/>
      <c r="P17" s="68">
        <v>4</v>
      </c>
      <c r="Q17" s="66">
        <f>ROUND($P17*I17,2)</f>
        <v>0</v>
      </c>
      <c r="R17" s="66">
        <f>ROUND($P17*K17,2)</f>
        <v>16055.84</v>
      </c>
      <c r="S17" s="66">
        <f>ROUND($P17*M17,2)</f>
        <v>0</v>
      </c>
      <c r="T17" s="66">
        <f>ROUND($P17*N17,2)</f>
        <v>16055.84</v>
      </c>
      <c r="U17" s="69">
        <f>IFERROR(+$T17/$P$92,"")</f>
        <v>4.6649187380548518E-2</v>
      </c>
      <c r="W17" s="52"/>
      <c r="X17" s="252"/>
      <c r="Y17" s="258"/>
    </row>
    <row r="18" spans="1:25" s="34" customFormat="1" x14ac:dyDescent="0.25">
      <c r="A18" s="38">
        <v>2</v>
      </c>
      <c r="B18" s="39">
        <v>2</v>
      </c>
      <c r="C18" s="40"/>
      <c r="D18" s="71">
        <v>2</v>
      </c>
      <c r="E18" s="72"/>
      <c r="F18" s="73" t="s">
        <v>24</v>
      </c>
      <c r="G18" s="74"/>
      <c r="H18" s="222"/>
      <c r="I18" s="75"/>
      <c r="J18" s="222"/>
      <c r="K18" s="75"/>
      <c r="L18" s="234"/>
      <c r="M18" s="76"/>
      <c r="N18" s="77"/>
      <c r="O18" s="48"/>
      <c r="P18" s="78"/>
      <c r="Q18" s="79"/>
      <c r="R18" s="79"/>
      <c r="S18" s="79"/>
      <c r="T18" s="79">
        <f>SUBTOTAL(9,T20:T38)</f>
        <v>44270.58</v>
      </c>
      <c r="U18" s="80">
        <f>SUBTOTAL(9,U20:U38)</f>
        <v>0.12862525921194801</v>
      </c>
      <c r="W18" s="52"/>
      <c r="X18" s="255"/>
      <c r="Y18" s="258"/>
    </row>
    <row r="19" spans="1:25" s="34" customFormat="1" x14ac:dyDescent="0.25">
      <c r="A19" s="38"/>
      <c r="B19" s="39"/>
      <c r="C19" s="40"/>
      <c r="D19" s="53"/>
      <c r="E19" s="54"/>
      <c r="F19" s="55"/>
      <c r="G19" s="56"/>
      <c r="H19" s="220"/>
      <c r="I19" s="57"/>
      <c r="J19" s="220"/>
      <c r="K19" s="57"/>
      <c r="L19" s="233"/>
      <c r="M19" s="58"/>
      <c r="N19" s="59"/>
      <c r="O19" s="48"/>
      <c r="P19" s="60"/>
      <c r="Q19" s="61"/>
      <c r="R19" s="61"/>
      <c r="S19" s="61"/>
      <c r="T19" s="61"/>
      <c r="U19" s="62"/>
      <c r="W19" s="52"/>
      <c r="X19" s="255"/>
      <c r="Y19" s="258"/>
    </row>
    <row r="20" spans="1:25" s="34" customFormat="1" x14ac:dyDescent="0.25">
      <c r="A20" s="38" t="s">
        <v>25</v>
      </c>
      <c r="B20" s="39" t="s">
        <v>25</v>
      </c>
      <c r="C20" s="40"/>
      <c r="D20" s="81" t="s">
        <v>25</v>
      </c>
      <c r="E20" s="82"/>
      <c r="F20" s="83" t="s">
        <v>26</v>
      </c>
      <c r="G20" s="84"/>
      <c r="H20" s="223"/>
      <c r="I20" s="85"/>
      <c r="J20" s="223"/>
      <c r="K20" s="85"/>
      <c r="L20" s="235"/>
      <c r="M20" s="86"/>
      <c r="N20" s="87"/>
      <c r="O20" s="48"/>
      <c r="P20" s="88"/>
      <c r="Q20" s="89"/>
      <c r="R20" s="89"/>
      <c r="S20" s="89"/>
      <c r="T20" s="90">
        <f>SUBTOTAL(9,T22:T24)</f>
        <v>8204.0400000000009</v>
      </c>
      <c r="U20" s="91">
        <f>SUBTOTAL(9,U22:U24)</f>
        <v>2.3836298769638664E-2</v>
      </c>
      <c r="W20" s="52"/>
      <c r="X20" s="255"/>
      <c r="Y20" s="258"/>
    </row>
    <row r="21" spans="1:25" s="34" customFormat="1" x14ac:dyDescent="0.25">
      <c r="A21" s="38"/>
      <c r="B21" s="39"/>
      <c r="C21" s="40"/>
      <c r="D21" s="92"/>
      <c r="E21" s="93"/>
      <c r="F21" s="94"/>
      <c r="G21" s="95"/>
      <c r="H21" s="220"/>
      <c r="I21" s="96"/>
      <c r="J21" s="220"/>
      <c r="K21" s="96"/>
      <c r="L21" s="233"/>
      <c r="M21" s="97"/>
      <c r="N21" s="98"/>
      <c r="O21" s="48"/>
      <c r="P21" s="99"/>
      <c r="Q21" s="100"/>
      <c r="R21" s="100"/>
      <c r="S21" s="100"/>
      <c r="T21" s="101"/>
      <c r="U21" s="102"/>
      <c r="W21" s="52"/>
      <c r="X21" s="255"/>
      <c r="Y21" s="258"/>
    </row>
    <row r="22" spans="1:25" s="70" customFormat="1" ht="60.75" x14ac:dyDescent="0.25">
      <c r="A22" s="38" t="s">
        <v>27</v>
      </c>
      <c r="B22" s="39" t="s">
        <v>27</v>
      </c>
      <c r="C22" s="40"/>
      <c r="D22" s="103" t="s">
        <v>27</v>
      </c>
      <c r="E22" s="104">
        <v>10775</v>
      </c>
      <c r="F22" s="105" t="s">
        <v>160</v>
      </c>
      <c r="G22" s="65" t="s">
        <v>28</v>
      </c>
      <c r="H22" s="221">
        <v>585</v>
      </c>
      <c r="I22" s="66">
        <f>H22*(1-$G$10)</f>
        <v>585</v>
      </c>
      <c r="J22" s="221">
        <v>0</v>
      </c>
      <c r="K22" s="66">
        <f t="shared" ref="K22:K79" si="0">J22*(1-$G$10)</f>
        <v>0</v>
      </c>
      <c r="L22" s="221">
        <v>0</v>
      </c>
      <c r="M22" s="66">
        <f t="shared" ref="M22:M79" si="1">L22*(1-$G$10)</f>
        <v>0</v>
      </c>
      <c r="N22" s="66">
        <f t="shared" ref="N22:N79" si="2">I22+K22+M22</f>
        <v>585</v>
      </c>
      <c r="O22" s="67"/>
      <c r="P22" s="68">
        <v>5</v>
      </c>
      <c r="Q22" s="66">
        <f>ROUND($P22*I22,2)</f>
        <v>2925</v>
      </c>
      <c r="R22" s="66">
        <f>ROUND($P22*K22,2)</f>
        <v>0</v>
      </c>
      <c r="S22" s="66">
        <f t="shared" ref="S22:T24" si="3">ROUND($P22*M22,2)</f>
        <v>0</v>
      </c>
      <c r="T22" s="66">
        <f t="shared" si="3"/>
        <v>2925</v>
      </c>
      <c r="U22" s="69">
        <f>IFERROR(+$T22/$P$92,"")</f>
        <v>8.4983951688671795E-3</v>
      </c>
      <c r="W22" s="52"/>
      <c r="X22" s="252"/>
      <c r="Y22" s="258"/>
    </row>
    <row r="23" spans="1:25" s="70" customFormat="1" ht="54" x14ac:dyDescent="0.25">
      <c r="A23" s="38" t="s">
        <v>29</v>
      </c>
      <c r="B23" s="39" t="s">
        <v>29</v>
      </c>
      <c r="C23" s="40"/>
      <c r="D23" s="103" t="s">
        <v>29</v>
      </c>
      <c r="E23" s="104" t="s">
        <v>30</v>
      </c>
      <c r="F23" s="105" t="s">
        <v>31</v>
      </c>
      <c r="G23" s="65" t="s">
        <v>32</v>
      </c>
      <c r="H23" s="221">
        <v>2168.4</v>
      </c>
      <c r="I23" s="66">
        <f t="shared" ref="I23:I79" si="4">H23*(1-$G$10)</f>
        <v>2168.4</v>
      </c>
      <c r="J23" s="221">
        <v>471.12</v>
      </c>
      <c r="K23" s="66">
        <f t="shared" si="0"/>
        <v>471.12</v>
      </c>
      <c r="L23" s="221">
        <v>0</v>
      </c>
      <c r="M23" s="66">
        <f t="shared" si="1"/>
        <v>0</v>
      </c>
      <c r="N23" s="106">
        <f t="shared" si="2"/>
        <v>2639.52</v>
      </c>
      <c r="O23" s="67"/>
      <c r="P23" s="68">
        <v>1</v>
      </c>
      <c r="Q23" s="66">
        <f>ROUND($P23*I23,2)</f>
        <v>2168.4</v>
      </c>
      <c r="R23" s="66">
        <f>ROUND($P23*K23,2)</f>
        <v>471.12</v>
      </c>
      <c r="S23" s="66">
        <f t="shared" si="3"/>
        <v>0</v>
      </c>
      <c r="T23" s="66">
        <f t="shared" si="3"/>
        <v>2639.52</v>
      </c>
      <c r="U23" s="69">
        <f>IFERROR(+$T23/$P$92,"")</f>
        <v>7.6689518003857423E-3</v>
      </c>
      <c r="W23" s="52"/>
      <c r="X23" s="252"/>
      <c r="Y23" s="258"/>
    </row>
    <row r="24" spans="1:25" s="70" customFormat="1" ht="54" x14ac:dyDescent="0.25">
      <c r="A24" s="38" t="s">
        <v>33</v>
      </c>
      <c r="B24" s="39" t="s">
        <v>33</v>
      </c>
      <c r="C24" s="40"/>
      <c r="D24" s="103" t="s">
        <v>33</v>
      </c>
      <c r="E24" s="104" t="s">
        <v>30</v>
      </c>
      <c r="F24" s="105" t="s">
        <v>34</v>
      </c>
      <c r="G24" s="65" t="s">
        <v>32</v>
      </c>
      <c r="H24" s="221">
        <v>2168.4</v>
      </c>
      <c r="I24" s="66">
        <f t="shared" si="4"/>
        <v>2168.4</v>
      </c>
      <c r="J24" s="221">
        <v>471.12</v>
      </c>
      <c r="K24" s="66">
        <f t="shared" si="0"/>
        <v>471.12</v>
      </c>
      <c r="L24" s="221">
        <v>0</v>
      </c>
      <c r="M24" s="66">
        <f t="shared" si="1"/>
        <v>0</v>
      </c>
      <c r="N24" s="106">
        <f t="shared" si="2"/>
        <v>2639.52</v>
      </c>
      <c r="O24" s="67"/>
      <c r="P24" s="68">
        <v>1</v>
      </c>
      <c r="Q24" s="66">
        <f>ROUND($P24*I24,2)</f>
        <v>2168.4</v>
      </c>
      <c r="R24" s="66">
        <f>ROUND($P24*K24,2)</f>
        <v>471.12</v>
      </c>
      <c r="S24" s="66">
        <f t="shared" si="3"/>
        <v>0</v>
      </c>
      <c r="T24" s="66">
        <f t="shared" si="3"/>
        <v>2639.52</v>
      </c>
      <c r="U24" s="69">
        <f>IFERROR(+$T24/$P$92,"")</f>
        <v>7.6689518003857423E-3</v>
      </c>
      <c r="W24" s="52"/>
      <c r="X24" s="252"/>
      <c r="Y24" s="258"/>
    </row>
    <row r="25" spans="1:25" x14ac:dyDescent="0.25">
      <c r="A25" s="38" t="s">
        <v>35</v>
      </c>
      <c r="B25" s="39" t="s">
        <v>35</v>
      </c>
      <c r="C25" s="40"/>
      <c r="D25" s="107" t="s">
        <v>35</v>
      </c>
      <c r="E25" s="108"/>
      <c r="F25" s="109" t="s">
        <v>36</v>
      </c>
      <c r="G25" s="110"/>
      <c r="H25" s="224"/>
      <c r="I25" s="111">
        <f t="shared" si="4"/>
        <v>0</v>
      </c>
      <c r="J25" s="224"/>
      <c r="K25" s="111">
        <f t="shared" si="0"/>
        <v>0</v>
      </c>
      <c r="L25" s="236"/>
      <c r="M25" s="112">
        <f t="shared" si="1"/>
        <v>0</v>
      </c>
      <c r="N25" s="113"/>
      <c r="O25" s="48"/>
      <c r="P25" s="114"/>
      <c r="Q25" s="115"/>
      <c r="R25" s="115"/>
      <c r="S25" s="115"/>
      <c r="T25" s="115">
        <f>SUBTOTAL(9,T26:T27)</f>
        <v>20550.07</v>
      </c>
      <c r="U25" s="116">
        <f>SUBTOTAL(9,U26:U27)</f>
        <v>5.9706877130899942E-2</v>
      </c>
      <c r="W25" s="52"/>
      <c r="X25" s="255"/>
      <c r="Y25" s="258"/>
    </row>
    <row r="26" spans="1:25" s="70" customFormat="1" ht="81" x14ac:dyDescent="0.25">
      <c r="A26" s="38" t="s">
        <v>37</v>
      </c>
      <c r="B26" s="39" t="s">
        <v>37</v>
      </c>
      <c r="C26" s="40"/>
      <c r="D26" s="103" t="s">
        <v>37</v>
      </c>
      <c r="E26" s="104">
        <v>98458</v>
      </c>
      <c r="F26" s="105" t="s">
        <v>38</v>
      </c>
      <c r="G26" s="65" t="s">
        <v>39</v>
      </c>
      <c r="H26" s="221">
        <v>114.78</v>
      </c>
      <c r="I26" s="66">
        <f t="shared" si="4"/>
        <v>114.78</v>
      </c>
      <c r="J26" s="221">
        <v>25.759999999999998</v>
      </c>
      <c r="K26" s="66">
        <f t="shared" si="0"/>
        <v>25.759999999999998</v>
      </c>
      <c r="L26" s="237">
        <v>0.56000000000000005</v>
      </c>
      <c r="M26" s="117">
        <f t="shared" si="1"/>
        <v>0.56000000000000005</v>
      </c>
      <c r="N26" s="106">
        <f t="shared" si="2"/>
        <v>141.1</v>
      </c>
      <c r="O26" s="118"/>
      <c r="P26" s="68">
        <v>137.34</v>
      </c>
      <c r="Q26" s="66">
        <f>ROUND($P26*I26,2)</f>
        <v>15763.89</v>
      </c>
      <c r="R26" s="66">
        <f>ROUND($P26*K26,2)</f>
        <v>3537.88</v>
      </c>
      <c r="S26" s="66">
        <f>ROUND($P26*M26,2)</f>
        <v>76.91</v>
      </c>
      <c r="T26" s="66">
        <f>ROUND($P26*N26,2)</f>
        <v>19378.669999999998</v>
      </c>
      <c r="U26" s="69">
        <f>IFERROR(+$T26/$P$92,"")</f>
        <v>5.6303451455409E-2</v>
      </c>
      <c r="W26" s="52"/>
      <c r="X26" s="252"/>
      <c r="Y26" s="258"/>
    </row>
    <row r="27" spans="1:25" s="70" customFormat="1" ht="40.5" x14ac:dyDescent="0.25">
      <c r="A27" s="38" t="s">
        <v>40</v>
      </c>
      <c r="B27" s="39" t="s">
        <v>40</v>
      </c>
      <c r="C27" s="40"/>
      <c r="D27" s="103" t="s">
        <v>40</v>
      </c>
      <c r="E27" s="104" t="s">
        <v>41</v>
      </c>
      <c r="F27" s="105" t="s">
        <v>42</v>
      </c>
      <c r="G27" s="65" t="s">
        <v>39</v>
      </c>
      <c r="H27" s="221">
        <v>258.99</v>
      </c>
      <c r="I27" s="66">
        <f t="shared" si="4"/>
        <v>258.99</v>
      </c>
      <c r="J27" s="221">
        <v>61.849999999999994</v>
      </c>
      <c r="K27" s="66">
        <f t="shared" si="0"/>
        <v>61.849999999999994</v>
      </c>
      <c r="L27" s="237">
        <v>4.55</v>
      </c>
      <c r="M27" s="117">
        <f t="shared" si="1"/>
        <v>4.55</v>
      </c>
      <c r="N27" s="106">
        <f t="shared" si="2"/>
        <v>325.39000000000004</v>
      </c>
      <c r="O27" s="118"/>
      <c r="P27" s="68">
        <v>3.6</v>
      </c>
      <c r="Q27" s="66">
        <f>ROUND($P27*I27,2)</f>
        <v>932.36</v>
      </c>
      <c r="R27" s="66">
        <f>ROUND($P27*K27,2)</f>
        <v>222.66</v>
      </c>
      <c r="S27" s="66">
        <f>ROUND($P27*M27,2)</f>
        <v>16.38</v>
      </c>
      <c r="T27" s="66">
        <f>ROUND($P27*N27,2)</f>
        <v>1171.4000000000001</v>
      </c>
      <c r="U27" s="69">
        <f>IFERROR(+$T27/$P$92,"")</f>
        <v>3.4034256754909452E-3</v>
      </c>
      <c r="W27" s="52"/>
      <c r="X27" s="252"/>
      <c r="Y27" s="258"/>
    </row>
    <row r="28" spans="1:25" x14ac:dyDescent="0.25">
      <c r="A28" s="119" t="s">
        <v>43</v>
      </c>
      <c r="B28" s="120" t="s">
        <v>43</v>
      </c>
      <c r="C28" s="40"/>
      <c r="D28" s="107" t="s">
        <v>43</v>
      </c>
      <c r="E28" s="108"/>
      <c r="F28" s="109" t="s">
        <v>44</v>
      </c>
      <c r="G28" s="110"/>
      <c r="H28" s="224"/>
      <c r="I28" s="111">
        <f t="shared" si="4"/>
        <v>0</v>
      </c>
      <c r="J28" s="224"/>
      <c r="K28" s="111">
        <f t="shared" si="0"/>
        <v>0</v>
      </c>
      <c r="L28" s="236"/>
      <c r="M28" s="112">
        <f t="shared" si="1"/>
        <v>0</v>
      </c>
      <c r="N28" s="113"/>
      <c r="O28" s="48"/>
      <c r="P28" s="114"/>
      <c r="Q28" s="115"/>
      <c r="R28" s="115"/>
      <c r="S28" s="115"/>
      <c r="T28" s="115">
        <f>SUBTOTAL(9,T29:T35)</f>
        <v>11982.01</v>
      </c>
      <c r="U28" s="116">
        <f>SUBTOTAL(9,U29:U35)</f>
        <v>3.4812942187117349E-2</v>
      </c>
      <c r="W28" s="52"/>
      <c r="X28" s="255"/>
      <c r="Y28" s="258"/>
    </row>
    <row r="29" spans="1:25" s="70" customFormat="1" ht="40.5" x14ac:dyDescent="0.25">
      <c r="A29" s="119" t="s">
        <v>45</v>
      </c>
      <c r="B29" s="120" t="s">
        <v>46</v>
      </c>
      <c r="C29" s="40"/>
      <c r="D29" s="103" t="s">
        <v>45</v>
      </c>
      <c r="E29" s="104">
        <v>97622</v>
      </c>
      <c r="F29" s="105" t="s">
        <v>47</v>
      </c>
      <c r="G29" s="65" t="s">
        <v>48</v>
      </c>
      <c r="H29" s="221">
        <v>0</v>
      </c>
      <c r="I29" s="66">
        <f t="shared" si="4"/>
        <v>0</v>
      </c>
      <c r="J29" s="221">
        <v>50.760000000000005</v>
      </c>
      <c r="K29" s="66">
        <f t="shared" si="0"/>
        <v>50.760000000000005</v>
      </c>
      <c r="L29" s="237">
        <v>0</v>
      </c>
      <c r="M29" s="117">
        <f t="shared" si="1"/>
        <v>0</v>
      </c>
      <c r="N29" s="106">
        <f t="shared" si="2"/>
        <v>50.760000000000005</v>
      </c>
      <c r="O29" s="118"/>
      <c r="P29" s="68">
        <v>7.96</v>
      </c>
      <c r="Q29" s="66">
        <f t="shared" ref="Q29:Q35" si="5">ROUND($P29*I29,2)</f>
        <v>0</v>
      </c>
      <c r="R29" s="66">
        <f t="shared" ref="R29:R35" si="6">ROUND($P29*K29,2)</f>
        <v>404.05</v>
      </c>
      <c r="S29" s="66">
        <f t="shared" ref="S29:T35" si="7">ROUND($P29*M29,2)</f>
        <v>0</v>
      </c>
      <c r="T29" s="66">
        <f t="shared" si="7"/>
        <v>404.05</v>
      </c>
      <c r="U29" s="69">
        <f t="shared" ref="U29:U35" si="8">IFERROR(+$T29/$P$92,"")</f>
        <v>1.1739407070019774E-3</v>
      </c>
      <c r="W29" s="52"/>
      <c r="X29" s="252"/>
      <c r="Y29" s="258"/>
    </row>
    <row r="30" spans="1:25" s="70" customFormat="1" ht="60.75" x14ac:dyDescent="0.25">
      <c r="A30" s="119" t="s">
        <v>49</v>
      </c>
      <c r="B30" s="120" t="s">
        <v>50</v>
      </c>
      <c r="C30" s="40"/>
      <c r="D30" s="103" t="s">
        <v>49</v>
      </c>
      <c r="E30" s="104">
        <v>97627</v>
      </c>
      <c r="F30" s="105" t="s">
        <v>51</v>
      </c>
      <c r="G30" s="65" t="s">
        <v>48</v>
      </c>
      <c r="H30" s="221">
        <v>17.93</v>
      </c>
      <c r="I30" s="66">
        <f t="shared" si="4"/>
        <v>17.93</v>
      </c>
      <c r="J30" s="221">
        <v>143.65</v>
      </c>
      <c r="K30" s="66">
        <f t="shared" si="0"/>
        <v>143.65</v>
      </c>
      <c r="L30" s="237">
        <v>96.75</v>
      </c>
      <c r="M30" s="117">
        <f t="shared" si="1"/>
        <v>96.75</v>
      </c>
      <c r="N30" s="106">
        <f t="shared" si="2"/>
        <v>258.33000000000004</v>
      </c>
      <c r="O30" s="118"/>
      <c r="P30" s="68">
        <v>3.84</v>
      </c>
      <c r="Q30" s="66">
        <f t="shared" si="5"/>
        <v>68.849999999999994</v>
      </c>
      <c r="R30" s="66">
        <f t="shared" si="6"/>
        <v>551.62</v>
      </c>
      <c r="S30" s="66">
        <f t="shared" si="7"/>
        <v>371.52</v>
      </c>
      <c r="T30" s="66">
        <f t="shared" si="7"/>
        <v>991.99</v>
      </c>
      <c r="U30" s="69">
        <f t="shared" si="8"/>
        <v>2.882161717457967E-3</v>
      </c>
      <c r="W30" s="52"/>
      <c r="X30" s="252"/>
      <c r="Y30" s="258"/>
    </row>
    <row r="31" spans="1:25" s="70" customFormat="1" ht="40.5" x14ac:dyDescent="0.25">
      <c r="A31" s="119" t="s">
        <v>52</v>
      </c>
      <c r="B31" s="120" t="s">
        <v>53</v>
      </c>
      <c r="C31" s="40"/>
      <c r="D31" s="103" t="s">
        <v>52</v>
      </c>
      <c r="E31" s="104">
        <v>97629</v>
      </c>
      <c r="F31" s="105" t="s">
        <v>54</v>
      </c>
      <c r="G31" s="65" t="s">
        <v>48</v>
      </c>
      <c r="H31" s="221">
        <v>0</v>
      </c>
      <c r="I31" s="66">
        <f t="shared" si="4"/>
        <v>0</v>
      </c>
      <c r="J31" s="221">
        <v>68.84</v>
      </c>
      <c r="K31" s="66">
        <f t="shared" si="0"/>
        <v>68.84</v>
      </c>
      <c r="L31" s="237">
        <v>46.37</v>
      </c>
      <c r="M31" s="117">
        <f t="shared" si="1"/>
        <v>46.37</v>
      </c>
      <c r="N31" s="106">
        <f t="shared" si="2"/>
        <v>115.21000000000001</v>
      </c>
      <c r="O31" s="118"/>
      <c r="P31" s="68">
        <v>9.61</v>
      </c>
      <c r="Q31" s="66">
        <f t="shared" si="5"/>
        <v>0</v>
      </c>
      <c r="R31" s="66">
        <f t="shared" si="6"/>
        <v>661.55</v>
      </c>
      <c r="S31" s="66">
        <f t="shared" si="7"/>
        <v>445.62</v>
      </c>
      <c r="T31" s="66">
        <f t="shared" si="7"/>
        <v>1107.17</v>
      </c>
      <c r="U31" s="69">
        <f t="shared" si="8"/>
        <v>3.2168096338853593E-3</v>
      </c>
      <c r="W31" s="52"/>
      <c r="X31" s="252"/>
      <c r="Y31" s="258"/>
    </row>
    <row r="32" spans="1:25" s="70" customFormat="1" ht="40.5" x14ac:dyDescent="0.25">
      <c r="A32" s="121" t="s">
        <v>52</v>
      </c>
      <c r="B32" s="122" t="s">
        <v>53</v>
      </c>
      <c r="C32" s="40"/>
      <c r="D32" s="103" t="s">
        <v>55</v>
      </c>
      <c r="E32" s="104">
        <v>97625</v>
      </c>
      <c r="F32" s="105" t="s">
        <v>56</v>
      </c>
      <c r="G32" s="65" t="s">
        <v>48</v>
      </c>
      <c r="H32" s="221">
        <v>0</v>
      </c>
      <c r="I32" s="66">
        <f t="shared" si="4"/>
        <v>0</v>
      </c>
      <c r="J32" s="221">
        <v>0</v>
      </c>
      <c r="K32" s="66">
        <f t="shared" si="0"/>
        <v>0</v>
      </c>
      <c r="L32" s="237">
        <v>42.5</v>
      </c>
      <c r="M32" s="117">
        <f t="shared" si="1"/>
        <v>42.5</v>
      </c>
      <c r="N32" s="106">
        <f t="shared" si="2"/>
        <v>42.5</v>
      </c>
      <c r="O32" s="118"/>
      <c r="P32" s="68">
        <v>11.95</v>
      </c>
      <c r="Q32" s="66">
        <f t="shared" si="5"/>
        <v>0</v>
      </c>
      <c r="R32" s="66">
        <f t="shared" si="6"/>
        <v>0</v>
      </c>
      <c r="S32" s="66">
        <f t="shared" si="7"/>
        <v>507.88</v>
      </c>
      <c r="T32" s="66">
        <f t="shared" si="7"/>
        <v>507.88</v>
      </c>
      <c r="U32" s="69">
        <f t="shared" si="8"/>
        <v>1.475611944739919E-3</v>
      </c>
      <c r="W32" s="52"/>
      <c r="X32" s="252"/>
      <c r="Y32" s="258"/>
    </row>
    <row r="33" spans="1:25" s="70" customFormat="1" ht="81" x14ac:dyDescent="0.25">
      <c r="A33" s="121" t="s">
        <v>52</v>
      </c>
      <c r="B33" s="122" t="s">
        <v>53</v>
      </c>
      <c r="C33" s="40"/>
      <c r="D33" s="103" t="s">
        <v>57</v>
      </c>
      <c r="E33" s="104">
        <v>100981</v>
      </c>
      <c r="F33" s="105" t="s">
        <v>58</v>
      </c>
      <c r="G33" s="65" t="s">
        <v>48</v>
      </c>
      <c r="H33" s="221">
        <v>0</v>
      </c>
      <c r="I33" s="66">
        <f t="shared" si="4"/>
        <v>0</v>
      </c>
      <c r="J33" s="221">
        <v>0</v>
      </c>
      <c r="K33" s="66">
        <f t="shared" si="0"/>
        <v>0</v>
      </c>
      <c r="L33" s="237">
        <v>6.69</v>
      </c>
      <c r="M33" s="117">
        <f t="shared" si="1"/>
        <v>6.69</v>
      </c>
      <c r="N33" s="106">
        <f t="shared" si="2"/>
        <v>6.69</v>
      </c>
      <c r="O33" s="118"/>
      <c r="P33" s="68">
        <v>35.630000000000003</v>
      </c>
      <c r="Q33" s="66">
        <f t="shared" si="5"/>
        <v>0</v>
      </c>
      <c r="R33" s="66">
        <f t="shared" si="6"/>
        <v>0</v>
      </c>
      <c r="S33" s="66">
        <f t="shared" si="7"/>
        <v>238.36</v>
      </c>
      <c r="T33" s="66">
        <f t="shared" si="7"/>
        <v>238.36</v>
      </c>
      <c r="U33" s="69">
        <f t="shared" si="8"/>
        <v>6.9253930682091659E-4</v>
      </c>
      <c r="W33" s="52"/>
      <c r="X33" s="252"/>
      <c r="Y33" s="258"/>
    </row>
    <row r="34" spans="1:25" s="70" customFormat="1" ht="40.5" x14ac:dyDescent="0.25">
      <c r="A34" s="121" t="s">
        <v>52</v>
      </c>
      <c r="B34" s="122" t="s">
        <v>53</v>
      </c>
      <c r="C34" s="40"/>
      <c r="D34" s="103" t="s">
        <v>59</v>
      </c>
      <c r="E34" s="104">
        <v>100207</v>
      </c>
      <c r="F34" s="105" t="s">
        <v>60</v>
      </c>
      <c r="G34" s="65" t="s">
        <v>61</v>
      </c>
      <c r="H34" s="221">
        <v>0</v>
      </c>
      <c r="I34" s="66">
        <f t="shared" si="4"/>
        <v>0</v>
      </c>
      <c r="J34" s="221">
        <v>35.69</v>
      </c>
      <c r="K34" s="66">
        <f t="shared" si="0"/>
        <v>35.69</v>
      </c>
      <c r="L34" s="237">
        <v>310.69</v>
      </c>
      <c r="M34" s="117">
        <f t="shared" si="1"/>
        <v>310.69</v>
      </c>
      <c r="N34" s="106">
        <f t="shared" si="2"/>
        <v>346.38</v>
      </c>
      <c r="O34" s="118"/>
      <c r="P34" s="68">
        <v>14.414999999999999</v>
      </c>
      <c r="Q34" s="66">
        <f t="shared" si="5"/>
        <v>0</v>
      </c>
      <c r="R34" s="66">
        <f t="shared" si="6"/>
        <v>514.47</v>
      </c>
      <c r="S34" s="66">
        <f t="shared" si="7"/>
        <v>4478.6000000000004</v>
      </c>
      <c r="T34" s="66">
        <f t="shared" si="7"/>
        <v>4993.07</v>
      </c>
      <c r="U34" s="69">
        <f t="shared" si="8"/>
        <v>1.4507036569509623E-2</v>
      </c>
      <c r="W34" s="52"/>
      <c r="X34" s="252"/>
      <c r="Y34" s="258"/>
    </row>
    <row r="35" spans="1:25" s="70" customFormat="1" ht="81" x14ac:dyDescent="0.25">
      <c r="A35" s="121" t="s">
        <v>52</v>
      </c>
      <c r="B35" s="122" t="s">
        <v>53</v>
      </c>
      <c r="C35" s="40"/>
      <c r="D35" s="103" t="s">
        <v>62</v>
      </c>
      <c r="E35" s="104" t="s">
        <v>63</v>
      </c>
      <c r="F35" s="105" t="s">
        <v>64</v>
      </c>
      <c r="G35" s="65" t="s">
        <v>48</v>
      </c>
      <c r="H35" s="221">
        <v>0</v>
      </c>
      <c r="I35" s="66">
        <f t="shared" si="4"/>
        <v>0</v>
      </c>
      <c r="J35" s="221">
        <v>0</v>
      </c>
      <c r="K35" s="66">
        <f t="shared" si="0"/>
        <v>0</v>
      </c>
      <c r="L35" s="237">
        <v>74.72999999999999</v>
      </c>
      <c r="M35" s="117">
        <f t="shared" si="1"/>
        <v>74.72999999999999</v>
      </c>
      <c r="N35" s="106">
        <f t="shared" si="2"/>
        <v>74.72999999999999</v>
      </c>
      <c r="O35" s="118"/>
      <c r="P35" s="68">
        <v>50.04</v>
      </c>
      <c r="Q35" s="66">
        <f t="shared" si="5"/>
        <v>0</v>
      </c>
      <c r="R35" s="66">
        <f t="shared" si="6"/>
        <v>0</v>
      </c>
      <c r="S35" s="66">
        <f t="shared" si="7"/>
        <v>3739.49</v>
      </c>
      <c r="T35" s="66">
        <f t="shared" si="7"/>
        <v>3739.49</v>
      </c>
      <c r="U35" s="69">
        <f t="shared" si="8"/>
        <v>1.0864842307701583E-2</v>
      </c>
      <c r="W35" s="52"/>
      <c r="X35" s="252"/>
      <c r="Y35" s="258"/>
    </row>
    <row r="36" spans="1:25" x14ac:dyDescent="0.25">
      <c r="A36" s="119" t="s">
        <v>65</v>
      </c>
      <c r="B36" s="120" t="s">
        <v>65</v>
      </c>
      <c r="C36" s="40"/>
      <c r="D36" s="107" t="s">
        <v>65</v>
      </c>
      <c r="E36" s="108"/>
      <c r="F36" s="109" t="s">
        <v>66</v>
      </c>
      <c r="G36" s="110"/>
      <c r="H36" s="224"/>
      <c r="I36" s="111">
        <f t="shared" si="4"/>
        <v>0</v>
      </c>
      <c r="J36" s="224"/>
      <c r="K36" s="111">
        <f t="shared" si="0"/>
        <v>0</v>
      </c>
      <c r="L36" s="236"/>
      <c r="M36" s="112">
        <f t="shared" si="1"/>
        <v>0</v>
      </c>
      <c r="N36" s="113"/>
      <c r="O36" s="48"/>
      <c r="P36" s="114"/>
      <c r="Q36" s="115"/>
      <c r="R36" s="115"/>
      <c r="S36" s="115"/>
      <c r="T36" s="115">
        <f>SUBTOTAL(9,T37:T38)</f>
        <v>3534.46</v>
      </c>
      <c r="U36" s="116">
        <f>SUBTOTAL(9,U37:U38)</f>
        <v>1.0269141124292065E-2</v>
      </c>
      <c r="W36" s="52"/>
      <c r="X36" s="255"/>
      <c r="Y36" s="258"/>
    </row>
    <row r="37" spans="1:25" s="70" customFormat="1" ht="40.5" x14ac:dyDescent="0.25">
      <c r="A37" s="119" t="s">
        <v>67</v>
      </c>
      <c r="B37" s="120" t="s">
        <v>68</v>
      </c>
      <c r="C37" s="40"/>
      <c r="D37" s="103" t="s">
        <v>67</v>
      </c>
      <c r="E37" s="104">
        <v>99058</v>
      </c>
      <c r="F37" s="105" t="s">
        <v>69</v>
      </c>
      <c r="G37" s="65" t="s">
        <v>70</v>
      </c>
      <c r="H37" s="221">
        <v>0.85</v>
      </c>
      <c r="I37" s="66">
        <f t="shared" si="4"/>
        <v>0.85</v>
      </c>
      <c r="J37" s="221">
        <v>12.77</v>
      </c>
      <c r="K37" s="66">
        <f t="shared" si="0"/>
        <v>12.77</v>
      </c>
      <c r="L37" s="237">
        <v>0.39</v>
      </c>
      <c r="M37" s="117">
        <f t="shared" si="1"/>
        <v>0.39</v>
      </c>
      <c r="N37" s="106">
        <f t="shared" si="2"/>
        <v>14.01</v>
      </c>
      <c r="O37" s="118"/>
      <c r="P37" s="68">
        <v>10</v>
      </c>
      <c r="Q37" s="66">
        <f>ROUND($P37*I37,2)</f>
        <v>8.5</v>
      </c>
      <c r="R37" s="66">
        <f>ROUND($P37*K37,2)</f>
        <v>127.7</v>
      </c>
      <c r="S37" s="66">
        <f>ROUND($P37*M37,2)</f>
        <v>3.9</v>
      </c>
      <c r="T37" s="66">
        <f>ROUND($P37*N37,2)</f>
        <v>140.1</v>
      </c>
      <c r="U37" s="69">
        <f>IFERROR(+$T37/$P$92,"")</f>
        <v>4.0705133783189464E-4</v>
      </c>
      <c r="W37" s="52"/>
      <c r="X37" s="252"/>
      <c r="Y37" s="258"/>
    </row>
    <row r="38" spans="1:25" s="70" customFormat="1" ht="60.75" x14ac:dyDescent="0.25">
      <c r="A38" s="119" t="s">
        <v>71</v>
      </c>
      <c r="B38" s="120" t="s">
        <v>72</v>
      </c>
      <c r="C38" s="40"/>
      <c r="D38" s="103" t="s">
        <v>71</v>
      </c>
      <c r="E38" s="104">
        <v>99059</v>
      </c>
      <c r="F38" s="105" t="s">
        <v>73</v>
      </c>
      <c r="G38" s="65" t="s">
        <v>74</v>
      </c>
      <c r="H38" s="221">
        <v>26.110000000000003</v>
      </c>
      <c r="I38" s="66">
        <f t="shared" si="4"/>
        <v>26.110000000000003</v>
      </c>
      <c r="J38" s="221">
        <v>22.84</v>
      </c>
      <c r="K38" s="66">
        <f t="shared" si="0"/>
        <v>22.84</v>
      </c>
      <c r="L38" s="237">
        <v>0.48</v>
      </c>
      <c r="M38" s="117">
        <f t="shared" si="1"/>
        <v>0.48</v>
      </c>
      <c r="N38" s="106">
        <f t="shared" si="2"/>
        <v>49.43</v>
      </c>
      <c r="O38" s="118"/>
      <c r="P38" s="68">
        <v>68.67</v>
      </c>
      <c r="Q38" s="66">
        <f>ROUND($P38*I38,2)</f>
        <v>1792.97</v>
      </c>
      <c r="R38" s="66">
        <f>ROUND($P38*K38,2)</f>
        <v>1568.42</v>
      </c>
      <c r="S38" s="66">
        <f>ROUND($P38*M38,2)</f>
        <v>32.96</v>
      </c>
      <c r="T38" s="66">
        <f>ROUND($P38*N38,2)</f>
        <v>3394.36</v>
      </c>
      <c r="U38" s="69">
        <f>IFERROR(+$T38/$P$92,"")</f>
        <v>9.8620897864601705E-3</v>
      </c>
      <c r="W38" s="52"/>
      <c r="X38" s="252"/>
      <c r="Y38" s="258"/>
    </row>
    <row r="39" spans="1:25" s="34" customFormat="1" x14ac:dyDescent="0.25">
      <c r="A39" s="119">
        <v>3</v>
      </c>
      <c r="B39" s="120">
        <v>3</v>
      </c>
      <c r="C39" s="40"/>
      <c r="D39" s="71">
        <v>3</v>
      </c>
      <c r="E39" s="72"/>
      <c r="F39" s="73" t="s">
        <v>75</v>
      </c>
      <c r="G39" s="123"/>
      <c r="H39" s="223"/>
      <c r="I39" s="124">
        <f t="shared" si="4"/>
        <v>0</v>
      </c>
      <c r="J39" s="223"/>
      <c r="K39" s="124">
        <f t="shared" si="0"/>
        <v>0</v>
      </c>
      <c r="L39" s="235"/>
      <c r="M39" s="125">
        <f t="shared" si="1"/>
        <v>0</v>
      </c>
      <c r="N39" s="126"/>
      <c r="O39" s="48"/>
      <c r="P39" s="127"/>
      <c r="Q39" s="128"/>
      <c r="R39" s="128"/>
      <c r="S39" s="128"/>
      <c r="T39" s="128">
        <f>SUBTOTAL(9,T41:T44)</f>
        <v>9130.39</v>
      </c>
      <c r="U39" s="129">
        <f>SUBTOTAL(9,U41:U44)</f>
        <v>2.6527747783204512E-2</v>
      </c>
      <c r="W39" s="52"/>
      <c r="X39" s="255"/>
      <c r="Y39" s="258"/>
    </row>
    <row r="40" spans="1:25" s="34" customFormat="1" x14ac:dyDescent="0.25">
      <c r="A40" s="119"/>
      <c r="B40" s="120"/>
      <c r="C40" s="40"/>
      <c r="D40" s="53"/>
      <c r="E40" s="54"/>
      <c r="F40" s="55"/>
      <c r="G40" s="56"/>
      <c r="H40" s="220"/>
      <c r="I40" s="57">
        <f t="shared" si="4"/>
        <v>0</v>
      </c>
      <c r="J40" s="220"/>
      <c r="K40" s="57">
        <f t="shared" si="0"/>
        <v>0</v>
      </c>
      <c r="L40" s="233"/>
      <c r="M40" s="58">
        <f t="shared" si="1"/>
        <v>0</v>
      </c>
      <c r="N40" s="59"/>
      <c r="O40" s="48"/>
      <c r="P40" s="60"/>
      <c r="Q40" s="61"/>
      <c r="R40" s="61"/>
      <c r="S40" s="61"/>
      <c r="T40" s="61"/>
      <c r="U40" s="62"/>
      <c r="W40" s="52"/>
      <c r="X40" s="255"/>
      <c r="Y40" s="258"/>
    </row>
    <row r="41" spans="1:25" x14ac:dyDescent="0.25">
      <c r="A41" s="119" t="s">
        <v>46</v>
      </c>
      <c r="B41" s="120" t="s">
        <v>46</v>
      </c>
      <c r="C41" s="40"/>
      <c r="D41" s="107" t="s">
        <v>46</v>
      </c>
      <c r="E41" s="108"/>
      <c r="F41" s="109" t="s">
        <v>76</v>
      </c>
      <c r="G41" s="110"/>
      <c r="H41" s="224"/>
      <c r="I41" s="111">
        <f t="shared" si="4"/>
        <v>0</v>
      </c>
      <c r="J41" s="224"/>
      <c r="K41" s="111">
        <f t="shared" si="0"/>
        <v>0</v>
      </c>
      <c r="L41" s="236"/>
      <c r="M41" s="112">
        <f t="shared" si="1"/>
        <v>0</v>
      </c>
      <c r="N41" s="113"/>
      <c r="O41" s="48"/>
      <c r="P41" s="114"/>
      <c r="Q41" s="115"/>
      <c r="R41" s="115"/>
      <c r="S41" s="115"/>
      <c r="T41" s="115">
        <f>SUBTOTAL(9,T42:T44)</f>
        <v>9130.39</v>
      </c>
      <c r="U41" s="116">
        <f>SUBTOTAL(9,U42:U44)</f>
        <v>2.6527747783204512E-2</v>
      </c>
      <c r="W41" s="52"/>
      <c r="X41" s="255"/>
      <c r="Y41" s="258"/>
    </row>
    <row r="42" spans="1:25" s="70" customFormat="1" ht="40.5" x14ac:dyDescent="0.25">
      <c r="A42" s="119" t="s">
        <v>77</v>
      </c>
      <c r="B42" s="120" t="s">
        <v>78</v>
      </c>
      <c r="C42" s="40"/>
      <c r="D42" s="103" t="s">
        <v>77</v>
      </c>
      <c r="E42" s="104">
        <v>96527</v>
      </c>
      <c r="F42" s="105" t="s">
        <v>79</v>
      </c>
      <c r="G42" s="65" t="s">
        <v>48</v>
      </c>
      <c r="H42" s="221">
        <v>0</v>
      </c>
      <c r="I42" s="66">
        <f t="shared" si="4"/>
        <v>0</v>
      </c>
      <c r="J42" s="221">
        <v>114.49000000000001</v>
      </c>
      <c r="K42" s="66">
        <f t="shared" si="0"/>
        <v>114.49000000000001</v>
      </c>
      <c r="L42" s="237">
        <v>0</v>
      </c>
      <c r="M42" s="117">
        <f t="shared" si="1"/>
        <v>0</v>
      </c>
      <c r="N42" s="106">
        <f t="shared" si="2"/>
        <v>114.49000000000001</v>
      </c>
      <c r="O42" s="118"/>
      <c r="P42" s="68">
        <v>10.34</v>
      </c>
      <c r="Q42" s="66">
        <f>ROUND($P42*I42,2)</f>
        <v>0</v>
      </c>
      <c r="R42" s="66">
        <f>ROUND($P42*K42,2)</f>
        <v>1183.83</v>
      </c>
      <c r="S42" s="66">
        <f t="shared" ref="S42:T44" si="9">ROUND($P42*M42,2)</f>
        <v>0</v>
      </c>
      <c r="T42" s="66">
        <f t="shared" si="9"/>
        <v>1183.83</v>
      </c>
      <c r="U42" s="69">
        <f>IFERROR(+$T42/$P$92,"")</f>
        <v>3.4395402231658231E-3</v>
      </c>
      <c r="W42" s="52"/>
      <c r="X42" s="252"/>
      <c r="Y42" s="258"/>
    </row>
    <row r="43" spans="1:25" s="70" customFormat="1" ht="40.5" x14ac:dyDescent="0.25">
      <c r="A43" s="119" t="s">
        <v>80</v>
      </c>
      <c r="B43" s="120" t="s">
        <v>81</v>
      </c>
      <c r="C43" s="40"/>
      <c r="D43" s="103" t="s">
        <v>80</v>
      </c>
      <c r="E43" s="104">
        <v>93382</v>
      </c>
      <c r="F43" s="105" t="s">
        <v>82</v>
      </c>
      <c r="G43" s="65" t="s">
        <v>48</v>
      </c>
      <c r="H43" s="221">
        <v>1.63</v>
      </c>
      <c r="I43" s="66">
        <f t="shared" si="4"/>
        <v>1.63</v>
      </c>
      <c r="J43" s="221">
        <v>12.75</v>
      </c>
      <c r="K43" s="66">
        <f t="shared" si="0"/>
        <v>12.75</v>
      </c>
      <c r="L43" s="237">
        <v>14.71</v>
      </c>
      <c r="M43" s="117">
        <f t="shared" si="1"/>
        <v>14.71</v>
      </c>
      <c r="N43" s="106">
        <f t="shared" si="2"/>
        <v>29.09</v>
      </c>
      <c r="O43" s="118"/>
      <c r="P43" s="68">
        <v>128</v>
      </c>
      <c r="Q43" s="66">
        <f>ROUND($P43*I43,2)</f>
        <v>208.64</v>
      </c>
      <c r="R43" s="66">
        <f>ROUND($P43*K43,2)</f>
        <v>1632</v>
      </c>
      <c r="S43" s="66">
        <f t="shared" si="9"/>
        <v>1882.88</v>
      </c>
      <c r="T43" s="66">
        <f t="shared" si="9"/>
        <v>3723.52</v>
      </c>
      <c r="U43" s="69">
        <f>IFERROR(+$T43/$P$92,"")</f>
        <v>1.0818442522796691E-2</v>
      </c>
      <c r="W43" s="52"/>
      <c r="X43" s="252"/>
      <c r="Y43" s="258"/>
    </row>
    <row r="44" spans="1:25" s="70" customFormat="1" ht="60.75" x14ac:dyDescent="0.25">
      <c r="A44" s="119" t="s">
        <v>83</v>
      </c>
      <c r="B44" s="120" t="s">
        <v>84</v>
      </c>
      <c r="C44" s="40"/>
      <c r="D44" s="103" t="s">
        <v>83</v>
      </c>
      <c r="E44" s="104">
        <v>97914</v>
      </c>
      <c r="F44" s="105" t="s">
        <v>85</v>
      </c>
      <c r="G44" s="65" t="s">
        <v>61</v>
      </c>
      <c r="H44" s="221">
        <v>0</v>
      </c>
      <c r="I44" s="66">
        <f t="shared" si="4"/>
        <v>0</v>
      </c>
      <c r="J44" s="221">
        <v>0</v>
      </c>
      <c r="K44" s="66">
        <f t="shared" si="0"/>
        <v>0</v>
      </c>
      <c r="L44" s="237">
        <v>2.12</v>
      </c>
      <c r="M44" s="117">
        <f t="shared" si="1"/>
        <v>2.12</v>
      </c>
      <c r="N44" s="106">
        <f t="shared" si="2"/>
        <v>2.12</v>
      </c>
      <c r="O44" s="118"/>
      <c r="P44" s="68">
        <v>1992</v>
      </c>
      <c r="Q44" s="66">
        <f>ROUND($P44*I44,2)</f>
        <v>0</v>
      </c>
      <c r="R44" s="66">
        <f>ROUND($P44*K44,2)</f>
        <v>0</v>
      </c>
      <c r="S44" s="66">
        <f t="shared" si="9"/>
        <v>4223.04</v>
      </c>
      <c r="T44" s="66">
        <f t="shared" si="9"/>
        <v>4223.04</v>
      </c>
      <c r="U44" s="69">
        <f>IFERROR(+$T44/$P$92,"")</f>
        <v>1.2269765037242001E-2</v>
      </c>
      <c r="W44" s="52"/>
      <c r="X44" s="252"/>
      <c r="Y44" s="258"/>
    </row>
    <row r="45" spans="1:25" s="34" customFormat="1" x14ac:dyDescent="0.25">
      <c r="A45" s="119">
        <v>4</v>
      </c>
      <c r="B45" s="120">
        <v>4</v>
      </c>
      <c r="C45" s="40"/>
      <c r="D45" s="130">
        <v>4</v>
      </c>
      <c r="E45" s="131"/>
      <c r="F45" s="132" t="s">
        <v>86</v>
      </c>
      <c r="G45" s="123"/>
      <c r="H45" s="223"/>
      <c r="I45" s="124">
        <f t="shared" si="4"/>
        <v>0</v>
      </c>
      <c r="J45" s="223"/>
      <c r="K45" s="124">
        <f t="shared" si="0"/>
        <v>0</v>
      </c>
      <c r="L45" s="235"/>
      <c r="M45" s="125">
        <f t="shared" si="1"/>
        <v>0</v>
      </c>
      <c r="N45" s="126"/>
      <c r="O45" s="48"/>
      <c r="P45" s="127"/>
      <c r="Q45" s="128"/>
      <c r="R45" s="128"/>
      <c r="S45" s="128"/>
      <c r="T45" s="128">
        <f>SUBTOTAL(9,T47:T59)</f>
        <v>79471.369999999981</v>
      </c>
      <c r="U45" s="129">
        <f>SUBTOTAL(9,U47:U59)</f>
        <v>0.23089883995598501</v>
      </c>
      <c r="W45" s="52"/>
      <c r="X45" s="255"/>
      <c r="Y45" s="258"/>
    </row>
    <row r="46" spans="1:25" s="34" customFormat="1" x14ac:dyDescent="0.25">
      <c r="A46" s="119"/>
      <c r="B46" s="120"/>
      <c r="C46" s="40"/>
      <c r="D46" s="53"/>
      <c r="E46" s="54"/>
      <c r="F46" s="55"/>
      <c r="G46" s="56"/>
      <c r="H46" s="220"/>
      <c r="I46" s="57">
        <f t="shared" si="4"/>
        <v>0</v>
      </c>
      <c r="J46" s="220"/>
      <c r="K46" s="57">
        <f t="shared" si="0"/>
        <v>0</v>
      </c>
      <c r="L46" s="233"/>
      <c r="M46" s="58">
        <f t="shared" si="1"/>
        <v>0</v>
      </c>
      <c r="N46" s="59"/>
      <c r="O46" s="48"/>
      <c r="P46" s="60"/>
      <c r="Q46" s="61"/>
      <c r="R46" s="61"/>
      <c r="S46" s="61"/>
      <c r="T46" s="61"/>
      <c r="U46" s="62"/>
      <c r="W46" s="52"/>
      <c r="X46" s="255"/>
      <c r="Y46" s="258"/>
    </row>
    <row r="47" spans="1:25" x14ac:dyDescent="0.25">
      <c r="A47" s="119" t="s">
        <v>68</v>
      </c>
      <c r="B47" s="120" t="s">
        <v>68</v>
      </c>
      <c r="C47" s="40"/>
      <c r="D47" s="107" t="s">
        <v>68</v>
      </c>
      <c r="E47" s="108"/>
      <c r="F47" s="109" t="s">
        <v>87</v>
      </c>
      <c r="G47" s="110"/>
      <c r="H47" s="224"/>
      <c r="I47" s="111">
        <f t="shared" si="4"/>
        <v>0</v>
      </c>
      <c r="J47" s="224"/>
      <c r="K47" s="111">
        <f t="shared" si="0"/>
        <v>0</v>
      </c>
      <c r="L47" s="236"/>
      <c r="M47" s="112">
        <f t="shared" si="1"/>
        <v>0</v>
      </c>
      <c r="N47" s="113"/>
      <c r="O47" s="48"/>
      <c r="P47" s="114"/>
      <c r="Q47" s="115"/>
      <c r="R47" s="115"/>
      <c r="S47" s="115"/>
      <c r="T47" s="115">
        <f>SUBTOTAL(9,T48:T49)</f>
        <v>6682.73</v>
      </c>
      <c r="U47" s="116">
        <f>SUBTOTAL(9,U48:U49)</f>
        <v>1.9416232597211543E-2</v>
      </c>
      <c r="W47" s="52"/>
      <c r="X47" s="255"/>
      <c r="Y47" s="258"/>
    </row>
    <row r="48" spans="1:25" s="70" customFormat="1" ht="60.75" x14ac:dyDescent="0.25">
      <c r="A48" s="119" t="s">
        <v>88</v>
      </c>
      <c r="B48" s="120" t="s">
        <v>89</v>
      </c>
      <c r="C48" s="40"/>
      <c r="D48" s="63" t="s">
        <v>88</v>
      </c>
      <c r="E48" s="133">
        <v>101173</v>
      </c>
      <c r="F48" s="64" t="s">
        <v>90</v>
      </c>
      <c r="G48" s="134" t="s">
        <v>74</v>
      </c>
      <c r="H48" s="221">
        <v>32.01</v>
      </c>
      <c r="I48" s="66">
        <f t="shared" si="4"/>
        <v>32.01</v>
      </c>
      <c r="J48" s="221">
        <v>24.130000000000003</v>
      </c>
      <c r="K48" s="66">
        <f t="shared" si="0"/>
        <v>24.130000000000003</v>
      </c>
      <c r="L48" s="221">
        <v>0</v>
      </c>
      <c r="M48" s="66">
        <f t="shared" si="1"/>
        <v>0</v>
      </c>
      <c r="N48" s="106">
        <f t="shared" si="2"/>
        <v>56.14</v>
      </c>
      <c r="O48" s="67"/>
      <c r="P48" s="68">
        <v>96</v>
      </c>
      <c r="Q48" s="66">
        <f>ROUND($P48*I48,2)</f>
        <v>3072.96</v>
      </c>
      <c r="R48" s="66">
        <f>ROUND($P48*K48,2)</f>
        <v>2316.48</v>
      </c>
      <c r="S48" s="66">
        <f>ROUND($P48*M48,2)</f>
        <v>0</v>
      </c>
      <c r="T48" s="66">
        <f>ROUND($P48*N48,2)</f>
        <v>5389.44</v>
      </c>
      <c r="U48" s="69">
        <f>IFERROR(+$T48/$P$92,"")</f>
        <v>1.5658663541504112E-2</v>
      </c>
      <c r="W48" s="52"/>
      <c r="X48" s="252"/>
      <c r="Y48" s="258"/>
    </row>
    <row r="49" spans="1:25" s="70" customFormat="1" ht="40.5" x14ac:dyDescent="0.25">
      <c r="A49" s="119" t="s">
        <v>91</v>
      </c>
      <c r="B49" s="120" t="s">
        <v>92</v>
      </c>
      <c r="C49" s="40"/>
      <c r="D49" s="63" t="s">
        <v>91</v>
      </c>
      <c r="E49" s="133">
        <v>96619</v>
      </c>
      <c r="F49" s="64" t="s">
        <v>93</v>
      </c>
      <c r="G49" s="134" t="s">
        <v>39</v>
      </c>
      <c r="H49" s="221">
        <v>15.57</v>
      </c>
      <c r="I49" s="66">
        <f t="shared" si="4"/>
        <v>15.57</v>
      </c>
      <c r="J49" s="221">
        <v>8.74</v>
      </c>
      <c r="K49" s="66">
        <f t="shared" si="0"/>
        <v>8.74</v>
      </c>
      <c r="L49" s="237">
        <v>0</v>
      </c>
      <c r="M49" s="117">
        <f t="shared" si="1"/>
        <v>0</v>
      </c>
      <c r="N49" s="106">
        <f t="shared" si="2"/>
        <v>24.310000000000002</v>
      </c>
      <c r="O49" s="67"/>
      <c r="P49" s="68">
        <v>53.2</v>
      </c>
      <c r="Q49" s="66">
        <f>ROUND($P49*I49,2)</f>
        <v>828.32</v>
      </c>
      <c r="R49" s="66">
        <f>ROUND($P49*K49,2)</f>
        <v>464.97</v>
      </c>
      <c r="S49" s="66">
        <f>ROUND($P49*M49,2)</f>
        <v>0</v>
      </c>
      <c r="T49" s="66">
        <f>ROUND($P49*N49,2)</f>
        <v>1293.29</v>
      </c>
      <c r="U49" s="69">
        <f>IFERROR(+$T49/$P$92,"")</f>
        <v>3.7575690557074305E-3</v>
      </c>
      <c r="W49" s="52"/>
      <c r="X49" s="252"/>
      <c r="Y49" s="258"/>
    </row>
    <row r="50" spans="1:25" x14ac:dyDescent="0.25">
      <c r="A50" s="119" t="s">
        <v>72</v>
      </c>
      <c r="B50" s="120" t="s">
        <v>72</v>
      </c>
      <c r="C50" s="40"/>
      <c r="D50" s="107" t="s">
        <v>72</v>
      </c>
      <c r="E50" s="108"/>
      <c r="F50" s="109" t="s">
        <v>94</v>
      </c>
      <c r="G50" s="110"/>
      <c r="H50" s="224"/>
      <c r="I50" s="111">
        <f t="shared" si="4"/>
        <v>0</v>
      </c>
      <c r="J50" s="224"/>
      <c r="K50" s="111">
        <f t="shared" si="0"/>
        <v>0</v>
      </c>
      <c r="L50" s="236"/>
      <c r="M50" s="112">
        <f t="shared" si="1"/>
        <v>0</v>
      </c>
      <c r="N50" s="113"/>
      <c r="O50" s="48"/>
      <c r="P50" s="114"/>
      <c r="Q50" s="115"/>
      <c r="R50" s="115"/>
      <c r="S50" s="115"/>
      <c r="T50" s="115">
        <f>SUBTOTAL(9,T51:T52)</f>
        <v>41047.68</v>
      </c>
      <c r="U50" s="116">
        <f>SUBTOTAL(9,U51:U52)</f>
        <v>0.119261335181267</v>
      </c>
      <c r="W50" s="52"/>
      <c r="X50" s="255"/>
      <c r="Y50" s="258"/>
    </row>
    <row r="51" spans="1:25" s="70" customFormat="1" ht="60.75" x14ac:dyDescent="0.25">
      <c r="A51" s="119" t="s">
        <v>95</v>
      </c>
      <c r="B51" s="120" t="s">
        <v>96</v>
      </c>
      <c r="C51" s="40"/>
      <c r="D51" s="63" t="s">
        <v>95</v>
      </c>
      <c r="E51" s="133">
        <v>96530</v>
      </c>
      <c r="F51" s="64" t="s">
        <v>97</v>
      </c>
      <c r="G51" s="134" t="s">
        <v>39</v>
      </c>
      <c r="H51" s="221">
        <v>119.47999999999999</v>
      </c>
      <c r="I51" s="66">
        <f t="shared" si="4"/>
        <v>119.47999999999999</v>
      </c>
      <c r="J51" s="221">
        <v>45.89</v>
      </c>
      <c r="K51" s="66">
        <f t="shared" si="0"/>
        <v>45.89</v>
      </c>
      <c r="L51" s="237">
        <v>2.8600000000000003</v>
      </c>
      <c r="M51" s="117">
        <f t="shared" si="1"/>
        <v>2.8600000000000003</v>
      </c>
      <c r="N51" s="106">
        <f t="shared" si="2"/>
        <v>168.23000000000002</v>
      </c>
      <c r="O51" s="67"/>
      <c r="P51" s="68">
        <v>82.78</v>
      </c>
      <c r="Q51" s="66">
        <f>ROUND($P51*I51,2)</f>
        <v>9890.5499999999993</v>
      </c>
      <c r="R51" s="66">
        <f>ROUND($P51*K51,2)</f>
        <v>3798.77</v>
      </c>
      <c r="S51" s="66">
        <f>ROUND($P51*M51,2)</f>
        <v>236.75</v>
      </c>
      <c r="T51" s="66">
        <f>ROUND($P51*N51,2)</f>
        <v>13926.08</v>
      </c>
      <c r="U51" s="69">
        <f>IFERROR(+$T51/$P$92,"")</f>
        <v>4.0461309741284736E-2</v>
      </c>
      <c r="W51" s="52"/>
      <c r="X51" s="252"/>
      <c r="Y51" s="258"/>
    </row>
    <row r="52" spans="1:25" s="70" customFormat="1" ht="60.75" x14ac:dyDescent="0.25">
      <c r="A52" s="119" t="s">
        <v>98</v>
      </c>
      <c r="B52" s="120" t="s">
        <v>99</v>
      </c>
      <c r="C52" s="40"/>
      <c r="D52" s="63" t="s">
        <v>98</v>
      </c>
      <c r="E52" s="133">
        <v>92264</v>
      </c>
      <c r="F52" s="64" t="s">
        <v>100</v>
      </c>
      <c r="G52" s="134" t="s">
        <v>39</v>
      </c>
      <c r="H52" s="221">
        <v>140.54000000000002</v>
      </c>
      <c r="I52" s="66">
        <f t="shared" si="4"/>
        <v>140.54000000000002</v>
      </c>
      <c r="J52" s="221">
        <v>32.93</v>
      </c>
      <c r="K52" s="66">
        <f t="shared" si="0"/>
        <v>32.93</v>
      </c>
      <c r="L52" s="237">
        <v>6.06</v>
      </c>
      <c r="M52" s="117">
        <f t="shared" si="1"/>
        <v>6.06</v>
      </c>
      <c r="N52" s="106">
        <f t="shared" si="2"/>
        <v>179.53000000000003</v>
      </c>
      <c r="O52" s="67"/>
      <c r="P52" s="68">
        <v>151.07</v>
      </c>
      <c r="Q52" s="66">
        <f>ROUND($P52*I52,2)</f>
        <v>21231.38</v>
      </c>
      <c r="R52" s="66">
        <f>ROUND($P52*K52,2)</f>
        <v>4974.74</v>
      </c>
      <c r="S52" s="66">
        <f>ROUND($P52*M52,2)</f>
        <v>915.48</v>
      </c>
      <c r="T52" s="66">
        <f>ROUND($P52*N52,2)</f>
        <v>27121.599999999999</v>
      </c>
      <c r="U52" s="69">
        <f>IFERROR(+$T52/$P$92,"")</f>
        <v>7.8800025439982255E-2</v>
      </c>
      <c r="W52" s="52"/>
      <c r="X52" s="252"/>
      <c r="Y52" s="258"/>
    </row>
    <row r="53" spans="1:25" x14ac:dyDescent="0.25">
      <c r="A53" s="119" t="s">
        <v>89</v>
      </c>
      <c r="B53" s="120" t="s">
        <v>89</v>
      </c>
      <c r="C53" s="40"/>
      <c r="D53" s="107" t="s">
        <v>89</v>
      </c>
      <c r="E53" s="108"/>
      <c r="F53" s="109" t="s">
        <v>101</v>
      </c>
      <c r="G53" s="110"/>
      <c r="H53" s="224"/>
      <c r="I53" s="111">
        <f t="shared" si="4"/>
        <v>0</v>
      </c>
      <c r="J53" s="224"/>
      <c r="K53" s="111">
        <f t="shared" si="0"/>
        <v>0</v>
      </c>
      <c r="L53" s="236"/>
      <c r="M53" s="112">
        <f t="shared" si="1"/>
        <v>0</v>
      </c>
      <c r="N53" s="113"/>
      <c r="O53" s="48"/>
      <c r="P53" s="114"/>
      <c r="Q53" s="115"/>
      <c r="R53" s="115"/>
      <c r="S53" s="115"/>
      <c r="T53" s="115">
        <f>SUBTOTAL(9,T54:T55)</f>
        <v>24541.449999999997</v>
      </c>
      <c r="U53" s="116">
        <f>SUBTOTAL(9,U54:U55)</f>
        <v>7.1303569270767669E-2</v>
      </c>
      <c r="W53" s="52"/>
      <c r="X53" s="255"/>
      <c r="Y53" s="258"/>
    </row>
    <row r="54" spans="1:25" s="70" customFormat="1" ht="40.5" x14ac:dyDescent="0.25">
      <c r="A54" s="119" t="s">
        <v>102</v>
      </c>
      <c r="B54" s="120" t="s">
        <v>103</v>
      </c>
      <c r="C54" s="40"/>
      <c r="D54" s="63" t="s">
        <v>102</v>
      </c>
      <c r="E54" s="133">
        <v>96543</v>
      </c>
      <c r="F54" s="64" t="s">
        <v>104</v>
      </c>
      <c r="G54" s="134" t="s">
        <v>105</v>
      </c>
      <c r="H54" s="221">
        <v>12.55</v>
      </c>
      <c r="I54" s="66">
        <f t="shared" si="4"/>
        <v>12.55</v>
      </c>
      <c r="J54" s="221">
        <v>7.44</v>
      </c>
      <c r="K54" s="66">
        <f t="shared" si="0"/>
        <v>7.44</v>
      </c>
      <c r="L54" s="237">
        <v>0</v>
      </c>
      <c r="M54" s="117">
        <f t="shared" si="1"/>
        <v>0</v>
      </c>
      <c r="N54" s="106">
        <f t="shared" si="2"/>
        <v>19.990000000000002</v>
      </c>
      <c r="O54" s="67"/>
      <c r="P54" s="68">
        <v>660.02</v>
      </c>
      <c r="Q54" s="66">
        <f>ROUND($P54*I54,2)</f>
        <v>8283.25</v>
      </c>
      <c r="R54" s="66">
        <f>ROUND($P54*K54,2)</f>
        <v>4910.55</v>
      </c>
      <c r="S54" s="66">
        <f>ROUND($P54*M54,2)</f>
        <v>0</v>
      </c>
      <c r="T54" s="66">
        <f>ROUND($P54*N54,2)</f>
        <v>13193.8</v>
      </c>
      <c r="U54" s="69">
        <f>IFERROR(+$T54/$P$92,"")</f>
        <v>3.8333718351794797E-2</v>
      </c>
      <c r="W54" s="52"/>
      <c r="X54" s="252"/>
      <c r="Y54" s="258"/>
    </row>
    <row r="55" spans="1:25" s="70" customFormat="1" ht="81" x14ac:dyDescent="0.25">
      <c r="A55" s="119" t="s">
        <v>106</v>
      </c>
      <c r="B55" s="120" t="s">
        <v>107</v>
      </c>
      <c r="C55" s="40"/>
      <c r="D55" s="63" t="s">
        <v>106</v>
      </c>
      <c r="E55" s="133">
        <v>92762</v>
      </c>
      <c r="F55" s="64" t="s">
        <v>108</v>
      </c>
      <c r="G55" s="134" t="s">
        <v>105</v>
      </c>
      <c r="H55" s="221">
        <v>13.37</v>
      </c>
      <c r="I55" s="66">
        <f t="shared" si="4"/>
        <v>13.37</v>
      </c>
      <c r="J55" s="221">
        <v>1.66</v>
      </c>
      <c r="K55" s="66">
        <f t="shared" si="0"/>
        <v>1.66</v>
      </c>
      <c r="L55" s="237">
        <v>0</v>
      </c>
      <c r="M55" s="117">
        <f t="shared" si="1"/>
        <v>0</v>
      </c>
      <c r="N55" s="106">
        <f t="shared" si="2"/>
        <v>15.03</v>
      </c>
      <c r="O55" s="67"/>
      <c r="P55" s="68">
        <v>755</v>
      </c>
      <c r="Q55" s="66">
        <f>ROUND($P55*I55,2)</f>
        <v>10094.35</v>
      </c>
      <c r="R55" s="66">
        <f>ROUND($P55*K55,2)</f>
        <v>1253.3</v>
      </c>
      <c r="S55" s="66">
        <f>ROUND($P55*M55,2)</f>
        <v>0</v>
      </c>
      <c r="T55" s="66">
        <f>ROUND($P55*N55,2)</f>
        <v>11347.65</v>
      </c>
      <c r="U55" s="69">
        <f>IFERROR(+$T55/$P$92,"")</f>
        <v>3.2969850918972872E-2</v>
      </c>
      <c r="W55" s="52"/>
      <c r="X55" s="252"/>
      <c r="Y55" s="258"/>
    </row>
    <row r="56" spans="1:25" x14ac:dyDescent="0.25">
      <c r="A56" s="119" t="s">
        <v>78</v>
      </c>
      <c r="B56" s="120" t="s">
        <v>78</v>
      </c>
      <c r="C56" s="40"/>
      <c r="D56" s="107" t="s">
        <v>78</v>
      </c>
      <c r="E56" s="108"/>
      <c r="F56" s="109" t="s">
        <v>109</v>
      </c>
      <c r="G56" s="110"/>
      <c r="H56" s="224"/>
      <c r="I56" s="111">
        <f t="shared" si="4"/>
        <v>0</v>
      </c>
      <c r="J56" s="224"/>
      <c r="K56" s="111">
        <f t="shared" si="0"/>
        <v>0</v>
      </c>
      <c r="L56" s="236"/>
      <c r="M56" s="112">
        <f t="shared" si="1"/>
        <v>0</v>
      </c>
      <c r="N56" s="113"/>
      <c r="O56" s="48"/>
      <c r="P56" s="114"/>
      <c r="Q56" s="115"/>
      <c r="R56" s="115"/>
      <c r="S56" s="115"/>
      <c r="T56" s="115">
        <f>SUBTOTAL(9,T57:T59)</f>
        <v>7199.51</v>
      </c>
      <c r="U56" s="116">
        <f>SUBTOTAL(9,U57:U59)</f>
        <v>2.0917702906738785E-2</v>
      </c>
      <c r="W56" s="52"/>
      <c r="X56" s="255"/>
      <c r="Y56" s="258"/>
    </row>
    <row r="57" spans="1:25" s="70" customFormat="1" ht="60.75" x14ac:dyDescent="0.25">
      <c r="A57" s="119" t="s">
        <v>110</v>
      </c>
      <c r="B57" s="120" t="s">
        <v>111</v>
      </c>
      <c r="C57" s="40"/>
      <c r="D57" s="63" t="s">
        <v>110</v>
      </c>
      <c r="E57" s="133">
        <v>94962</v>
      </c>
      <c r="F57" s="64" t="s">
        <v>112</v>
      </c>
      <c r="G57" s="134" t="s">
        <v>48</v>
      </c>
      <c r="H57" s="221">
        <v>201.4</v>
      </c>
      <c r="I57" s="66">
        <f t="shared" si="4"/>
        <v>201.4</v>
      </c>
      <c r="J57" s="221">
        <v>76.98</v>
      </c>
      <c r="K57" s="66">
        <f t="shared" si="0"/>
        <v>76.98</v>
      </c>
      <c r="L57" s="237">
        <v>1.28</v>
      </c>
      <c r="M57" s="117">
        <f t="shared" si="1"/>
        <v>1.28</v>
      </c>
      <c r="N57" s="106">
        <f t="shared" si="2"/>
        <v>279.65999999999997</v>
      </c>
      <c r="O57" s="67"/>
      <c r="P57" s="68">
        <v>1.03</v>
      </c>
      <c r="Q57" s="66">
        <f>ROUND($P57*I57,2)</f>
        <v>207.44</v>
      </c>
      <c r="R57" s="66">
        <f>ROUND($P57*K57,2)</f>
        <v>79.290000000000006</v>
      </c>
      <c r="S57" s="66">
        <f t="shared" ref="S57:T59" si="10">ROUND($P57*M57,2)</f>
        <v>1.32</v>
      </c>
      <c r="T57" s="66">
        <f t="shared" si="10"/>
        <v>288.05</v>
      </c>
      <c r="U57" s="69">
        <f>IFERROR(+$T57/$P$92,"")</f>
        <v>8.369103344930568E-4</v>
      </c>
      <c r="W57" s="52"/>
      <c r="X57" s="252"/>
      <c r="Y57" s="258"/>
    </row>
    <row r="58" spans="1:25" s="70" customFormat="1" ht="81" x14ac:dyDescent="0.25">
      <c r="A58" s="119" t="s">
        <v>113</v>
      </c>
      <c r="B58" s="120" t="s">
        <v>114</v>
      </c>
      <c r="C58" s="40"/>
      <c r="D58" s="63" t="s">
        <v>113</v>
      </c>
      <c r="E58" s="133">
        <v>90861</v>
      </c>
      <c r="F58" s="64" t="s">
        <v>115</v>
      </c>
      <c r="G58" s="134" t="s">
        <v>48</v>
      </c>
      <c r="H58" s="221">
        <v>407.56</v>
      </c>
      <c r="I58" s="66">
        <f t="shared" si="4"/>
        <v>407.56</v>
      </c>
      <c r="J58" s="221">
        <v>32.97</v>
      </c>
      <c r="K58" s="66">
        <f t="shared" si="0"/>
        <v>32.97</v>
      </c>
      <c r="L58" s="237">
        <v>0.13</v>
      </c>
      <c r="M58" s="117">
        <f t="shared" si="1"/>
        <v>0.13</v>
      </c>
      <c r="N58" s="106">
        <f t="shared" si="2"/>
        <v>440.65999999999997</v>
      </c>
      <c r="O58" s="67"/>
      <c r="P58" s="68">
        <v>7.55</v>
      </c>
      <c r="Q58" s="66">
        <f>ROUND($P58*I58,2)</f>
        <v>3077.08</v>
      </c>
      <c r="R58" s="66">
        <f>ROUND($P58*K58,2)</f>
        <v>248.92</v>
      </c>
      <c r="S58" s="66">
        <f t="shared" si="10"/>
        <v>0.98</v>
      </c>
      <c r="T58" s="66">
        <f t="shared" si="10"/>
        <v>3326.98</v>
      </c>
      <c r="U58" s="69">
        <f>IFERROR(+$T58/$P$92,"")</f>
        <v>9.666321626980421E-3</v>
      </c>
      <c r="W58" s="52"/>
      <c r="X58" s="252"/>
      <c r="Y58" s="258"/>
    </row>
    <row r="59" spans="1:25" s="70" customFormat="1" ht="60.75" x14ac:dyDescent="0.25">
      <c r="A59" s="119" t="s">
        <v>116</v>
      </c>
      <c r="B59" s="120" t="s">
        <v>117</v>
      </c>
      <c r="C59" s="40"/>
      <c r="D59" s="63" t="s">
        <v>116</v>
      </c>
      <c r="E59" s="133">
        <v>96557</v>
      </c>
      <c r="F59" s="64" t="s">
        <v>118</v>
      </c>
      <c r="G59" s="134" t="s">
        <v>48</v>
      </c>
      <c r="H59" s="221">
        <v>415.9</v>
      </c>
      <c r="I59" s="66">
        <f t="shared" si="4"/>
        <v>415.9</v>
      </c>
      <c r="J59" s="221">
        <v>18.95</v>
      </c>
      <c r="K59" s="66">
        <f t="shared" si="0"/>
        <v>18.95</v>
      </c>
      <c r="L59" s="237">
        <v>0.16</v>
      </c>
      <c r="M59" s="117">
        <f t="shared" si="1"/>
        <v>0.16</v>
      </c>
      <c r="N59" s="106">
        <f t="shared" si="2"/>
        <v>435.01</v>
      </c>
      <c r="O59" s="67"/>
      <c r="P59" s="68">
        <v>8.24</v>
      </c>
      <c r="Q59" s="66">
        <f>ROUND($P59*I59,2)</f>
        <v>3427.02</v>
      </c>
      <c r="R59" s="66">
        <f>ROUND($P59*K59,2)</f>
        <v>156.15</v>
      </c>
      <c r="S59" s="66">
        <f t="shared" si="10"/>
        <v>1.32</v>
      </c>
      <c r="T59" s="66">
        <f t="shared" si="10"/>
        <v>3584.48</v>
      </c>
      <c r="U59" s="69">
        <f>IFERROR(+$T59/$P$92,"")</f>
        <v>1.0414470945265309E-2</v>
      </c>
      <c r="W59" s="52"/>
      <c r="X59" s="252"/>
      <c r="Y59" s="258"/>
    </row>
    <row r="60" spans="1:25" s="34" customFormat="1" x14ac:dyDescent="0.25">
      <c r="A60" s="119">
        <v>5</v>
      </c>
      <c r="B60" s="120">
        <v>5</v>
      </c>
      <c r="C60" s="40"/>
      <c r="D60" s="71">
        <v>5</v>
      </c>
      <c r="E60" s="72"/>
      <c r="F60" s="73" t="s">
        <v>119</v>
      </c>
      <c r="G60" s="74"/>
      <c r="H60" s="222"/>
      <c r="I60" s="75">
        <f t="shared" si="4"/>
        <v>0</v>
      </c>
      <c r="J60" s="222"/>
      <c r="K60" s="75">
        <f t="shared" si="0"/>
        <v>0</v>
      </c>
      <c r="L60" s="234"/>
      <c r="M60" s="76">
        <f t="shared" si="1"/>
        <v>0</v>
      </c>
      <c r="N60" s="77"/>
      <c r="O60" s="48"/>
      <c r="P60" s="78"/>
      <c r="Q60" s="79"/>
      <c r="R60" s="79"/>
      <c r="S60" s="79"/>
      <c r="T60" s="79">
        <f>SUBTOTAL(9,T62:T64)</f>
        <v>28790.89</v>
      </c>
      <c r="U60" s="80">
        <f>SUBTOTAL(9,U62:U64)</f>
        <v>8.365003777209791E-2</v>
      </c>
      <c r="W60" s="52"/>
      <c r="X60" s="255"/>
      <c r="Y60" s="258"/>
    </row>
    <row r="61" spans="1:25" s="34" customFormat="1" x14ac:dyDescent="0.25">
      <c r="A61" s="119"/>
      <c r="B61" s="120"/>
      <c r="C61" s="40"/>
      <c r="D61" s="53"/>
      <c r="E61" s="54"/>
      <c r="F61" s="55"/>
      <c r="G61" s="56"/>
      <c r="H61" s="220"/>
      <c r="I61" s="57">
        <f t="shared" si="4"/>
        <v>0</v>
      </c>
      <c r="J61" s="220"/>
      <c r="K61" s="57">
        <f t="shared" si="0"/>
        <v>0</v>
      </c>
      <c r="L61" s="233"/>
      <c r="M61" s="58">
        <f t="shared" si="1"/>
        <v>0</v>
      </c>
      <c r="N61" s="59"/>
      <c r="O61" s="48"/>
      <c r="P61" s="60"/>
      <c r="Q61" s="61"/>
      <c r="R61" s="61"/>
      <c r="S61" s="61"/>
      <c r="T61" s="61"/>
      <c r="U61" s="62"/>
      <c r="W61" s="52"/>
      <c r="X61" s="255"/>
      <c r="Y61" s="258"/>
    </row>
    <row r="62" spans="1:25" x14ac:dyDescent="0.25">
      <c r="A62" s="119" t="s">
        <v>120</v>
      </c>
      <c r="B62" s="120" t="s">
        <v>120</v>
      </c>
      <c r="C62" s="40"/>
      <c r="D62" s="107" t="s">
        <v>120</v>
      </c>
      <c r="E62" s="108"/>
      <c r="F62" s="109" t="s">
        <v>121</v>
      </c>
      <c r="G62" s="110"/>
      <c r="H62" s="224"/>
      <c r="I62" s="111">
        <f t="shared" si="4"/>
        <v>0</v>
      </c>
      <c r="J62" s="224"/>
      <c r="K62" s="111">
        <f t="shared" si="0"/>
        <v>0</v>
      </c>
      <c r="L62" s="236"/>
      <c r="M62" s="112">
        <f t="shared" si="1"/>
        <v>0</v>
      </c>
      <c r="N62" s="113"/>
      <c r="O62" s="48"/>
      <c r="P62" s="114"/>
      <c r="Q62" s="115"/>
      <c r="R62" s="115"/>
      <c r="S62" s="115"/>
      <c r="T62" s="115">
        <f>SUBTOTAL(9,T63:T64)</f>
        <v>28790.89</v>
      </c>
      <c r="U62" s="116">
        <f>SUBTOTAL(9,U63:U64)</f>
        <v>8.365003777209791E-2</v>
      </c>
      <c r="W62" s="52"/>
      <c r="X62" s="255"/>
      <c r="Y62" s="258"/>
    </row>
    <row r="63" spans="1:25" s="70" customFormat="1" ht="40.5" x14ac:dyDescent="0.25">
      <c r="A63" s="119" t="s">
        <v>122</v>
      </c>
      <c r="B63" s="120" t="s">
        <v>120</v>
      </c>
      <c r="C63" s="40"/>
      <c r="D63" s="103" t="s">
        <v>122</v>
      </c>
      <c r="E63" s="104">
        <v>96622</v>
      </c>
      <c r="F63" s="105" t="s">
        <v>123</v>
      </c>
      <c r="G63" s="65" t="s">
        <v>48</v>
      </c>
      <c r="H63" s="221">
        <v>61.72</v>
      </c>
      <c r="I63" s="66">
        <f t="shared" si="4"/>
        <v>61.72</v>
      </c>
      <c r="J63" s="221">
        <v>35.480000000000004</v>
      </c>
      <c r="K63" s="66">
        <f t="shared" si="0"/>
        <v>35.480000000000004</v>
      </c>
      <c r="L63" s="237">
        <v>0.29000000000000004</v>
      </c>
      <c r="M63" s="117">
        <f t="shared" si="1"/>
        <v>0.29000000000000004</v>
      </c>
      <c r="N63" s="106">
        <f t="shared" si="2"/>
        <v>97.490000000000009</v>
      </c>
      <c r="O63" s="67"/>
      <c r="P63" s="68">
        <v>14.54</v>
      </c>
      <c r="Q63" s="66">
        <f>ROUND($P63*I63,2)</f>
        <v>897.41</v>
      </c>
      <c r="R63" s="66">
        <f>ROUND($P63*K63,2)</f>
        <v>515.88</v>
      </c>
      <c r="S63" s="66">
        <f>ROUND($P63*M63,2)</f>
        <v>4.22</v>
      </c>
      <c r="T63" s="66">
        <f>ROUND($P63*N63,2)</f>
        <v>1417.5</v>
      </c>
      <c r="U63" s="69">
        <f>IFERROR(+$T63/$P$92,"")</f>
        <v>4.1184530433740945E-3</v>
      </c>
      <c r="W63" s="52"/>
      <c r="X63" s="252"/>
      <c r="Y63" s="258"/>
    </row>
    <row r="64" spans="1:25" s="70" customFormat="1" ht="60.75" x14ac:dyDescent="0.25">
      <c r="A64" s="119" t="s">
        <v>124</v>
      </c>
      <c r="B64" s="120" t="s">
        <v>125</v>
      </c>
      <c r="C64" s="40"/>
      <c r="D64" s="103" t="s">
        <v>124</v>
      </c>
      <c r="E64" s="104">
        <v>94995</v>
      </c>
      <c r="F64" s="105" t="s">
        <v>126</v>
      </c>
      <c r="G64" s="65" t="s">
        <v>39</v>
      </c>
      <c r="H64" s="221">
        <v>80.63000000000001</v>
      </c>
      <c r="I64" s="66">
        <f t="shared" si="4"/>
        <v>80.63000000000001</v>
      </c>
      <c r="J64" s="221">
        <v>13.49</v>
      </c>
      <c r="K64" s="66">
        <f t="shared" si="0"/>
        <v>13.49</v>
      </c>
      <c r="L64" s="237">
        <v>0</v>
      </c>
      <c r="M64" s="117">
        <f t="shared" si="1"/>
        <v>0</v>
      </c>
      <c r="N64" s="106">
        <f t="shared" si="2"/>
        <v>94.12</v>
      </c>
      <c r="O64" s="67"/>
      <c r="P64" s="68">
        <v>290.83500000000004</v>
      </c>
      <c r="Q64" s="66">
        <f>ROUND($P64*I64,2)</f>
        <v>23450.03</v>
      </c>
      <c r="R64" s="66">
        <f>ROUND($P64*K64,2)</f>
        <v>3923.36</v>
      </c>
      <c r="S64" s="66">
        <f>ROUND($P64*M64,2)</f>
        <v>0</v>
      </c>
      <c r="T64" s="66">
        <f>ROUND($P64*N64,2)</f>
        <v>27373.39</v>
      </c>
      <c r="U64" s="69">
        <f>IFERROR(+$T64/$P$92,"")</f>
        <v>7.953158472872382E-2</v>
      </c>
      <c r="W64" s="52"/>
      <c r="X64" s="252"/>
      <c r="Y64" s="258"/>
    </row>
    <row r="65" spans="1:25" s="34" customFormat="1" x14ac:dyDescent="0.25">
      <c r="A65" s="119">
        <v>6</v>
      </c>
      <c r="B65" s="120">
        <v>6</v>
      </c>
      <c r="C65" s="40"/>
      <c r="D65" s="130">
        <v>6</v>
      </c>
      <c r="E65" s="131"/>
      <c r="F65" s="132" t="s">
        <v>127</v>
      </c>
      <c r="G65" s="123"/>
      <c r="H65" s="223"/>
      <c r="I65" s="124">
        <f t="shared" si="4"/>
        <v>0</v>
      </c>
      <c r="J65" s="223"/>
      <c r="K65" s="124">
        <f t="shared" si="0"/>
        <v>0</v>
      </c>
      <c r="L65" s="235"/>
      <c r="M65" s="125">
        <f t="shared" si="1"/>
        <v>0</v>
      </c>
      <c r="N65" s="126"/>
      <c r="O65" s="48"/>
      <c r="P65" s="127"/>
      <c r="Q65" s="128"/>
      <c r="R65" s="128"/>
      <c r="S65" s="128"/>
      <c r="T65" s="128">
        <f>SUBTOTAL(9,T67:T79)</f>
        <v>138625.25999999998</v>
      </c>
      <c r="U65" s="129">
        <f>SUBTOTAL(9,U67:U76)</f>
        <v>0.36527165824725083</v>
      </c>
      <c r="W65" s="52"/>
      <c r="X65" s="255"/>
      <c r="Y65" s="258"/>
    </row>
    <row r="66" spans="1:25" s="34" customFormat="1" x14ac:dyDescent="0.25">
      <c r="A66" s="119"/>
      <c r="B66" s="120"/>
      <c r="C66" s="40"/>
      <c r="D66" s="53"/>
      <c r="E66" s="54"/>
      <c r="F66" s="55"/>
      <c r="G66" s="56"/>
      <c r="H66" s="220"/>
      <c r="I66" s="57">
        <f t="shared" si="4"/>
        <v>0</v>
      </c>
      <c r="J66" s="220"/>
      <c r="K66" s="57">
        <f t="shared" si="0"/>
        <v>0</v>
      </c>
      <c r="L66" s="233"/>
      <c r="M66" s="58">
        <f t="shared" si="1"/>
        <v>0</v>
      </c>
      <c r="N66" s="59"/>
      <c r="O66" s="48"/>
      <c r="P66" s="60"/>
      <c r="Q66" s="61"/>
      <c r="R66" s="61"/>
      <c r="S66" s="61"/>
      <c r="T66" s="61"/>
      <c r="U66" s="62"/>
      <c r="W66" s="52"/>
      <c r="X66" s="255"/>
      <c r="Y66" s="258"/>
    </row>
    <row r="67" spans="1:25" s="34" customFormat="1" x14ac:dyDescent="0.25">
      <c r="A67" s="119" t="s">
        <v>128</v>
      </c>
      <c r="B67" s="120">
        <v>6</v>
      </c>
      <c r="C67" s="40"/>
      <c r="D67" s="135" t="s">
        <v>128</v>
      </c>
      <c r="E67" s="136"/>
      <c r="F67" s="137" t="s">
        <v>129</v>
      </c>
      <c r="G67" s="84"/>
      <c r="H67" s="223"/>
      <c r="I67" s="85">
        <f t="shared" si="4"/>
        <v>0</v>
      </c>
      <c r="J67" s="223"/>
      <c r="K67" s="85">
        <f t="shared" si="0"/>
        <v>0</v>
      </c>
      <c r="L67" s="235"/>
      <c r="M67" s="86">
        <f t="shared" si="1"/>
        <v>0</v>
      </c>
      <c r="N67" s="87"/>
      <c r="O67" s="48"/>
      <c r="P67" s="88"/>
      <c r="Q67" s="89"/>
      <c r="R67" s="89"/>
      <c r="S67" s="89"/>
      <c r="T67" s="89">
        <f>SUBTOTAL(9,T69:T70)</f>
        <v>124165.26999999999</v>
      </c>
      <c r="U67" s="91">
        <f>SUBTOTAL(9,U69:U70)</f>
        <v>0.36075402759285091</v>
      </c>
      <c r="W67" s="23"/>
      <c r="X67" s="255"/>
      <c r="Y67" s="258"/>
    </row>
    <row r="68" spans="1:25" s="34" customFormat="1" x14ac:dyDescent="0.25">
      <c r="A68" s="119"/>
      <c r="B68" s="120"/>
      <c r="C68" s="40"/>
      <c r="D68" s="92"/>
      <c r="E68" s="93"/>
      <c r="F68" s="94"/>
      <c r="G68" s="95"/>
      <c r="H68" s="220"/>
      <c r="I68" s="96">
        <f t="shared" si="4"/>
        <v>0</v>
      </c>
      <c r="J68" s="220"/>
      <c r="K68" s="96">
        <f t="shared" si="0"/>
        <v>0</v>
      </c>
      <c r="L68" s="233"/>
      <c r="M68" s="97">
        <f t="shared" si="1"/>
        <v>0</v>
      </c>
      <c r="N68" s="98"/>
      <c r="O68" s="48"/>
      <c r="P68" s="99"/>
      <c r="Q68" s="100"/>
      <c r="R68" s="100"/>
      <c r="S68" s="100"/>
      <c r="T68" s="100"/>
      <c r="U68" s="102"/>
      <c r="W68" s="52"/>
      <c r="X68" s="255"/>
      <c r="Y68" s="258"/>
    </row>
    <row r="69" spans="1:25" s="70" customFormat="1" ht="101.25" x14ac:dyDescent="0.25">
      <c r="A69" s="119" t="s">
        <v>130</v>
      </c>
      <c r="B69" s="120" t="s">
        <v>128</v>
      </c>
      <c r="C69" s="40"/>
      <c r="D69" s="103" t="s">
        <v>130</v>
      </c>
      <c r="E69" s="104" t="s">
        <v>131</v>
      </c>
      <c r="F69" s="105" t="s">
        <v>161</v>
      </c>
      <c r="G69" s="65" t="s">
        <v>74</v>
      </c>
      <c r="H69" s="221">
        <v>472.88</v>
      </c>
      <c r="I69" s="66">
        <f t="shared" si="4"/>
        <v>472.88</v>
      </c>
      <c r="J69" s="221">
        <v>709.33</v>
      </c>
      <c r="K69" s="66">
        <f t="shared" si="0"/>
        <v>709.33</v>
      </c>
      <c r="L69" s="237">
        <v>0</v>
      </c>
      <c r="M69" s="117">
        <f t="shared" si="1"/>
        <v>0</v>
      </c>
      <c r="N69" s="106">
        <f t="shared" si="2"/>
        <v>1182.21</v>
      </c>
      <c r="O69" s="67"/>
      <c r="P69" s="68">
        <v>69.3</v>
      </c>
      <c r="Q69" s="66">
        <f>ROUND($P69*I69,2)</f>
        <v>32770.58</v>
      </c>
      <c r="R69" s="66">
        <f>ROUND($P69*K69,2)</f>
        <v>49156.57</v>
      </c>
      <c r="S69" s="66">
        <f>ROUND($P69*M69,2)</f>
        <v>0</v>
      </c>
      <c r="T69" s="66">
        <f>ROUND($P69*N69,2)</f>
        <v>81927.149999999994</v>
      </c>
      <c r="U69" s="69">
        <f>IFERROR(+$T69/$P$92,"")</f>
        <v>0.23803394726805358</v>
      </c>
      <c r="W69" s="52"/>
      <c r="X69" s="252"/>
      <c r="Y69" s="258"/>
    </row>
    <row r="70" spans="1:25" s="70" customFormat="1" ht="101.25" x14ac:dyDescent="0.25">
      <c r="A70" s="119" t="s">
        <v>132</v>
      </c>
      <c r="B70" s="120" t="s">
        <v>133</v>
      </c>
      <c r="C70" s="40"/>
      <c r="D70" s="103" t="s">
        <v>132</v>
      </c>
      <c r="E70" s="104">
        <v>99837</v>
      </c>
      <c r="F70" s="105" t="s">
        <v>134</v>
      </c>
      <c r="G70" s="65" t="s">
        <v>74</v>
      </c>
      <c r="H70" s="221">
        <v>473.96000000000004</v>
      </c>
      <c r="I70" s="66">
        <f t="shared" si="4"/>
        <v>473.96000000000004</v>
      </c>
      <c r="J70" s="221">
        <v>208.07</v>
      </c>
      <c r="K70" s="66">
        <f t="shared" si="0"/>
        <v>208.07</v>
      </c>
      <c r="L70" s="237">
        <v>0</v>
      </c>
      <c r="M70" s="117">
        <f t="shared" si="1"/>
        <v>0</v>
      </c>
      <c r="N70" s="106">
        <f t="shared" si="2"/>
        <v>682.03</v>
      </c>
      <c r="O70" s="67"/>
      <c r="P70" s="68">
        <v>61.93</v>
      </c>
      <c r="Q70" s="66">
        <f>ROUND($P70*I70,2)</f>
        <v>29352.34</v>
      </c>
      <c r="R70" s="66">
        <f>ROUND($P70*K70,2)</f>
        <v>12885.78</v>
      </c>
      <c r="S70" s="66">
        <f>ROUND($P70*M70,2)</f>
        <v>0</v>
      </c>
      <c r="T70" s="66">
        <f>ROUND($P70*N70,2)</f>
        <v>42238.12</v>
      </c>
      <c r="U70" s="69">
        <f>IFERROR(+$T70/$P$92,"")</f>
        <v>0.12272008032479734</v>
      </c>
      <c r="W70" s="138"/>
      <c r="X70" s="252"/>
      <c r="Y70" s="258"/>
    </row>
    <row r="71" spans="1:25" s="34" customFormat="1" x14ac:dyDescent="0.25">
      <c r="A71" s="119" t="s">
        <v>128</v>
      </c>
      <c r="B71" s="120">
        <v>6</v>
      </c>
      <c r="C71" s="40"/>
      <c r="D71" s="135" t="s">
        <v>133</v>
      </c>
      <c r="E71" s="136"/>
      <c r="F71" s="137" t="s">
        <v>135</v>
      </c>
      <c r="G71" s="84"/>
      <c r="H71" s="223"/>
      <c r="I71" s="85">
        <f t="shared" si="4"/>
        <v>0</v>
      </c>
      <c r="J71" s="223"/>
      <c r="K71" s="85">
        <f t="shared" si="0"/>
        <v>0</v>
      </c>
      <c r="L71" s="235"/>
      <c r="M71" s="86">
        <f t="shared" si="1"/>
        <v>0</v>
      </c>
      <c r="N71" s="87"/>
      <c r="O71" s="48"/>
      <c r="P71" s="88"/>
      <c r="Q71" s="89"/>
      <c r="R71" s="89"/>
      <c r="S71" s="89"/>
      <c r="T71" s="89">
        <f>SUBTOTAL(9,T73:T76)</f>
        <v>1554.89</v>
      </c>
      <c r="U71" s="91">
        <f>SUBTOTAL(9,U73:U76)</f>
        <v>4.5176306543999621E-3</v>
      </c>
      <c r="W71" s="23"/>
      <c r="X71" s="255"/>
      <c r="Y71" s="258"/>
    </row>
    <row r="72" spans="1:25" s="34" customFormat="1" x14ac:dyDescent="0.25">
      <c r="A72" s="119"/>
      <c r="B72" s="120"/>
      <c r="C72" s="40"/>
      <c r="D72" s="92"/>
      <c r="E72" s="93"/>
      <c r="F72" s="94"/>
      <c r="G72" s="95"/>
      <c r="H72" s="220"/>
      <c r="I72" s="96">
        <f t="shared" si="4"/>
        <v>0</v>
      </c>
      <c r="J72" s="220"/>
      <c r="K72" s="96">
        <f t="shared" si="0"/>
        <v>0</v>
      </c>
      <c r="L72" s="233"/>
      <c r="M72" s="97">
        <f t="shared" si="1"/>
        <v>0</v>
      </c>
      <c r="N72" s="98"/>
      <c r="O72" s="48"/>
      <c r="P72" s="99"/>
      <c r="Q72" s="100"/>
      <c r="R72" s="100"/>
      <c r="S72" s="100"/>
      <c r="T72" s="100"/>
      <c r="U72" s="102"/>
      <c r="W72" s="52"/>
      <c r="X72" s="255"/>
      <c r="Y72" s="258"/>
    </row>
    <row r="73" spans="1:25" s="70" customFormat="1" ht="40.5" x14ac:dyDescent="0.25">
      <c r="A73" s="119"/>
      <c r="B73" s="120"/>
      <c r="C73" s="40"/>
      <c r="D73" s="103" t="s">
        <v>136</v>
      </c>
      <c r="E73" s="139">
        <v>98524</v>
      </c>
      <c r="F73" s="140" t="s">
        <v>137</v>
      </c>
      <c r="G73" s="141" t="s">
        <v>39</v>
      </c>
      <c r="H73" s="225">
        <v>0</v>
      </c>
      <c r="I73" s="142">
        <f t="shared" si="4"/>
        <v>0</v>
      </c>
      <c r="J73" s="221">
        <v>2.98</v>
      </c>
      <c r="K73" s="66">
        <f t="shared" si="0"/>
        <v>2.98</v>
      </c>
      <c r="L73" s="237">
        <v>0</v>
      </c>
      <c r="M73" s="117">
        <f t="shared" si="1"/>
        <v>0</v>
      </c>
      <c r="N73" s="106">
        <f t="shared" si="2"/>
        <v>2.98</v>
      </c>
      <c r="O73" s="67"/>
      <c r="P73" s="143">
        <v>33.380000000000003</v>
      </c>
      <c r="Q73" s="66">
        <f>ROUND($P73*I73,2)</f>
        <v>0</v>
      </c>
      <c r="R73" s="66">
        <f>ROUND($P73*K73,2)</f>
        <v>99.47</v>
      </c>
      <c r="S73" s="66">
        <f t="shared" ref="S73:T76" si="11">ROUND($P73*M73,2)</f>
        <v>0</v>
      </c>
      <c r="T73" s="66">
        <f t="shared" si="11"/>
        <v>99.47</v>
      </c>
      <c r="U73" s="144">
        <f>IFERROR(+$T73/$P$92,"")</f>
        <v>2.8900354442639944E-4</v>
      </c>
      <c r="W73" s="138"/>
      <c r="X73" s="252"/>
      <c r="Y73" s="258"/>
    </row>
    <row r="74" spans="1:25" s="70" customFormat="1" ht="60.75" x14ac:dyDescent="0.25">
      <c r="A74" s="119"/>
      <c r="B74" s="120"/>
      <c r="C74" s="40"/>
      <c r="D74" s="103" t="s">
        <v>138</v>
      </c>
      <c r="E74" s="139">
        <v>98529</v>
      </c>
      <c r="F74" s="140" t="s">
        <v>139</v>
      </c>
      <c r="G74" s="141" t="s">
        <v>70</v>
      </c>
      <c r="H74" s="225">
        <v>0</v>
      </c>
      <c r="I74" s="142">
        <f t="shared" si="4"/>
        <v>0</v>
      </c>
      <c r="J74" s="221">
        <v>64.37</v>
      </c>
      <c r="K74" s="66">
        <f t="shared" si="0"/>
        <v>64.37</v>
      </c>
      <c r="L74" s="237">
        <v>0</v>
      </c>
      <c r="M74" s="117">
        <f t="shared" si="1"/>
        <v>0</v>
      </c>
      <c r="N74" s="106">
        <f t="shared" si="2"/>
        <v>64.37</v>
      </c>
      <c r="O74" s="67"/>
      <c r="P74" s="143">
        <v>2</v>
      </c>
      <c r="Q74" s="66">
        <f>ROUND($P74*I74,2)</f>
        <v>0</v>
      </c>
      <c r="R74" s="66">
        <f>ROUND($P74*K74,2)</f>
        <v>128.74</v>
      </c>
      <c r="S74" s="66">
        <f t="shared" si="11"/>
        <v>0</v>
      </c>
      <c r="T74" s="66">
        <f t="shared" si="11"/>
        <v>128.74</v>
      </c>
      <c r="U74" s="144">
        <f>IFERROR(+$T74/$P$92,"")</f>
        <v>3.7404560479998661E-4</v>
      </c>
      <c r="W74" s="138"/>
      <c r="X74" s="252"/>
      <c r="Y74" s="258"/>
    </row>
    <row r="75" spans="1:25" s="70" customFormat="1" ht="60.75" x14ac:dyDescent="0.25">
      <c r="A75" s="119"/>
      <c r="B75" s="120"/>
      <c r="C75" s="40"/>
      <c r="D75" s="103" t="s">
        <v>140</v>
      </c>
      <c r="E75" s="139">
        <v>98526</v>
      </c>
      <c r="F75" s="140" t="s">
        <v>141</v>
      </c>
      <c r="G75" s="141" t="s">
        <v>70</v>
      </c>
      <c r="H75" s="225">
        <v>0</v>
      </c>
      <c r="I75" s="142">
        <f t="shared" si="4"/>
        <v>0</v>
      </c>
      <c r="J75" s="221">
        <v>28.25</v>
      </c>
      <c r="K75" s="66">
        <f t="shared" si="0"/>
        <v>28.25</v>
      </c>
      <c r="L75" s="237">
        <v>39.24</v>
      </c>
      <c r="M75" s="117">
        <f t="shared" si="1"/>
        <v>39.24</v>
      </c>
      <c r="N75" s="106">
        <f t="shared" si="2"/>
        <v>67.490000000000009</v>
      </c>
      <c r="O75" s="67"/>
      <c r="P75" s="143">
        <v>2</v>
      </c>
      <c r="Q75" s="66">
        <f>ROUND($P75*I75,2)</f>
        <v>0</v>
      </c>
      <c r="R75" s="66">
        <f>ROUND($P75*K75,2)</f>
        <v>56.5</v>
      </c>
      <c r="S75" s="66">
        <f t="shared" si="11"/>
        <v>78.48</v>
      </c>
      <c r="T75" s="66">
        <f t="shared" si="11"/>
        <v>134.97999999999999</v>
      </c>
      <c r="U75" s="144">
        <f>IFERROR(+$T75/$P$92,"")</f>
        <v>3.9217551449356985E-4</v>
      </c>
      <c r="W75" s="145"/>
      <c r="X75" s="252"/>
      <c r="Y75" s="258"/>
    </row>
    <row r="76" spans="1:25" s="70" customFormat="1" ht="40.5" x14ac:dyDescent="0.25">
      <c r="A76" s="119"/>
      <c r="B76" s="120"/>
      <c r="C76" s="40"/>
      <c r="D76" s="103" t="s">
        <v>158</v>
      </c>
      <c r="E76" s="139">
        <v>98511</v>
      </c>
      <c r="F76" s="140" t="s">
        <v>159</v>
      </c>
      <c r="G76" s="141" t="s">
        <v>70</v>
      </c>
      <c r="H76" s="225">
        <v>93.03</v>
      </c>
      <c r="I76" s="142">
        <f t="shared" si="4"/>
        <v>93.03</v>
      </c>
      <c r="J76" s="221">
        <v>26.14</v>
      </c>
      <c r="K76" s="66">
        <f t="shared" si="0"/>
        <v>26.14</v>
      </c>
      <c r="L76" s="237">
        <v>0</v>
      </c>
      <c r="M76" s="117">
        <f t="shared" si="1"/>
        <v>0</v>
      </c>
      <c r="N76" s="106">
        <f t="shared" si="2"/>
        <v>119.17</v>
      </c>
      <c r="O76" s="67"/>
      <c r="P76" s="143">
        <v>10</v>
      </c>
      <c r="Q76" s="66">
        <f>ROUND($P76*I76,2)</f>
        <v>930.3</v>
      </c>
      <c r="R76" s="66">
        <f>ROUND($P76*K76,2)</f>
        <v>261.39999999999998</v>
      </c>
      <c r="S76" s="66">
        <f t="shared" si="11"/>
        <v>0</v>
      </c>
      <c r="T76" s="66">
        <f t="shared" si="11"/>
        <v>1191.7</v>
      </c>
      <c r="U76" s="144">
        <f>IFERROR(+$T76/$P$92,"")</f>
        <v>3.4624059906800063E-3</v>
      </c>
      <c r="W76" s="145"/>
      <c r="X76" s="252"/>
      <c r="Y76" s="258"/>
    </row>
    <row r="77" spans="1:25" s="34" customFormat="1" x14ac:dyDescent="0.25">
      <c r="A77" s="119" t="s">
        <v>128</v>
      </c>
      <c r="B77" s="120">
        <v>6</v>
      </c>
      <c r="C77" s="40"/>
      <c r="D77" s="135" t="s">
        <v>154</v>
      </c>
      <c r="E77" s="136"/>
      <c r="F77" s="137" t="s">
        <v>155</v>
      </c>
      <c r="G77" s="84"/>
      <c r="H77" s="223"/>
      <c r="I77" s="85">
        <f t="shared" si="4"/>
        <v>0</v>
      </c>
      <c r="J77" s="223"/>
      <c r="K77" s="85">
        <f t="shared" si="0"/>
        <v>0</v>
      </c>
      <c r="L77" s="235"/>
      <c r="M77" s="86">
        <f t="shared" si="1"/>
        <v>0</v>
      </c>
      <c r="N77" s="87"/>
      <c r="O77" s="48"/>
      <c r="P77" s="88"/>
      <c r="Q77" s="89"/>
      <c r="R77" s="89"/>
      <c r="S77" s="89"/>
      <c r="T77" s="89">
        <f>SUBTOTAL(9,T79)</f>
        <v>12905.1</v>
      </c>
      <c r="U77" s="91">
        <f>SUBTOTAL(9,U79:U82)</f>
        <v>0.11837726964896514</v>
      </c>
      <c r="W77" s="23"/>
      <c r="X77" s="255"/>
      <c r="Y77" s="258"/>
    </row>
    <row r="78" spans="1:25" s="34" customFormat="1" x14ac:dyDescent="0.25">
      <c r="A78" s="119"/>
      <c r="B78" s="120"/>
      <c r="C78" s="40"/>
      <c r="D78" s="92"/>
      <c r="E78" s="93"/>
      <c r="F78" s="94"/>
      <c r="G78" s="95"/>
      <c r="H78" s="220"/>
      <c r="I78" s="96">
        <f t="shared" si="4"/>
        <v>0</v>
      </c>
      <c r="J78" s="220"/>
      <c r="K78" s="96">
        <f t="shared" si="0"/>
        <v>0</v>
      </c>
      <c r="L78" s="233"/>
      <c r="M78" s="97">
        <f t="shared" si="1"/>
        <v>0</v>
      </c>
      <c r="N78" s="98"/>
      <c r="O78" s="48"/>
      <c r="P78" s="99"/>
      <c r="Q78" s="100"/>
      <c r="R78" s="100"/>
      <c r="S78" s="100"/>
      <c r="T78" s="100"/>
      <c r="U78" s="102"/>
      <c r="W78" s="52"/>
      <c r="X78" s="255"/>
      <c r="Y78" s="258"/>
    </row>
    <row r="79" spans="1:25" s="70" customFormat="1" ht="182.25" x14ac:dyDescent="0.25">
      <c r="A79" s="119"/>
      <c r="B79" s="120"/>
      <c r="C79" s="40"/>
      <c r="D79" s="103" t="s">
        <v>156</v>
      </c>
      <c r="E79" s="139">
        <v>100619</v>
      </c>
      <c r="F79" s="140" t="s">
        <v>157</v>
      </c>
      <c r="G79" s="141" t="s">
        <v>70</v>
      </c>
      <c r="H79" s="225">
        <v>1162.0999999999999</v>
      </c>
      <c r="I79" s="142">
        <f t="shared" si="4"/>
        <v>1162.0999999999999</v>
      </c>
      <c r="J79" s="221">
        <v>128.41</v>
      </c>
      <c r="K79" s="66">
        <f t="shared" si="0"/>
        <v>128.41</v>
      </c>
      <c r="L79" s="237">
        <v>0</v>
      </c>
      <c r="M79" s="117">
        <f t="shared" si="1"/>
        <v>0</v>
      </c>
      <c r="N79" s="106">
        <f t="shared" si="2"/>
        <v>1290.51</v>
      </c>
      <c r="O79" s="67"/>
      <c r="P79" s="143">
        <v>10</v>
      </c>
      <c r="Q79" s="66">
        <f>ROUND($P79*I79,2)</f>
        <v>11621</v>
      </c>
      <c r="R79" s="66">
        <f>ROUND($P79*K79,2)</f>
        <v>1284.0999999999999</v>
      </c>
      <c r="S79" s="66">
        <f t="shared" ref="S79:T79" si="12">ROUND($P79*M79,2)</f>
        <v>0</v>
      </c>
      <c r="T79" s="66">
        <f t="shared" si="12"/>
        <v>12905.1</v>
      </c>
      <c r="U79" s="144">
        <f>IFERROR(+$T79/$P$92,"")</f>
        <v>3.7494919485041994E-2</v>
      </c>
      <c r="W79" s="138"/>
      <c r="X79" s="252"/>
      <c r="Y79" s="258"/>
    </row>
    <row r="80" spans="1:25" s="34" customFormat="1" x14ac:dyDescent="0.25">
      <c r="A80" s="1"/>
      <c r="B80" s="2"/>
      <c r="C80" s="3"/>
      <c r="D80" s="146">
        <v>7</v>
      </c>
      <c r="E80" s="147"/>
      <c r="F80" s="148" t="s">
        <v>142</v>
      </c>
      <c r="G80" s="149"/>
      <c r="H80" s="223"/>
      <c r="I80" s="124"/>
      <c r="J80" s="223"/>
      <c r="K80" s="124"/>
      <c r="L80" s="235"/>
      <c r="M80" s="125"/>
      <c r="N80" s="126"/>
      <c r="O80" s="48"/>
      <c r="P80" s="127"/>
      <c r="Q80" s="150"/>
      <c r="R80" s="150"/>
      <c r="S80" s="150"/>
      <c r="T80" s="150">
        <f>SUBTOTAL(9,T82:T82)</f>
        <v>27838.3</v>
      </c>
      <c r="U80" s="129">
        <f>SUBTOTAL(9,U82:U82)</f>
        <v>8.0882350163923145E-2</v>
      </c>
      <c r="W80" s="151"/>
      <c r="X80" s="255"/>
      <c r="Y80" s="258"/>
    </row>
    <row r="81" spans="1:25" s="34" customFormat="1" x14ac:dyDescent="0.25">
      <c r="A81" s="1"/>
      <c r="B81" s="2"/>
      <c r="C81" s="3"/>
      <c r="D81" s="152"/>
      <c r="E81" s="153"/>
      <c r="F81" s="154"/>
      <c r="G81" s="155"/>
      <c r="H81" s="222"/>
      <c r="I81" s="75"/>
      <c r="J81" s="222"/>
      <c r="K81" s="75"/>
      <c r="L81" s="234"/>
      <c r="M81" s="76"/>
      <c r="N81" s="76"/>
      <c r="O81" s="48"/>
      <c r="P81" s="156"/>
      <c r="Q81" s="157"/>
      <c r="R81" s="157"/>
      <c r="S81" s="157"/>
      <c r="T81" s="158"/>
      <c r="U81" s="80"/>
      <c r="W81" s="151"/>
      <c r="X81" s="255"/>
      <c r="Y81" s="258"/>
    </row>
    <row r="82" spans="1:25" s="70" customFormat="1" ht="26.25" thickBot="1" x14ac:dyDescent="0.3">
      <c r="A82" s="1"/>
      <c r="B82" s="2"/>
      <c r="C82" s="3"/>
      <c r="D82" s="159" t="s">
        <v>143</v>
      </c>
      <c r="E82" s="160"/>
      <c r="F82" s="161" t="s">
        <v>163</v>
      </c>
      <c r="G82" s="162" t="s">
        <v>17</v>
      </c>
      <c r="H82" s="226"/>
      <c r="I82" s="163"/>
      <c r="J82" s="226"/>
      <c r="K82" s="163"/>
      <c r="L82" s="238"/>
      <c r="M82" s="164"/>
      <c r="N82" s="165">
        <v>8.7999999999999995E-2</v>
      </c>
      <c r="O82" s="118"/>
      <c r="P82" s="166"/>
      <c r="Q82" s="163">
        <f>ROUND($P82*I82,2)</f>
        <v>0</v>
      </c>
      <c r="R82" s="163">
        <f>ROUND($P82*K82,2)</f>
        <v>0</v>
      </c>
      <c r="S82" s="163">
        <f>ROUND($P82*M82,2)</f>
        <v>0</v>
      </c>
      <c r="T82" s="163">
        <f>ROUND((T15+T18+T45+T60+T65+T39)*N82,2)</f>
        <v>27838.3</v>
      </c>
      <c r="U82" s="167">
        <f>IFERROR(+$T82/$P$92,"")</f>
        <v>8.0882350163923145E-2</v>
      </c>
      <c r="W82" s="23"/>
      <c r="X82" s="252"/>
      <c r="Y82" s="258"/>
    </row>
    <row r="83" spans="1:25" ht="26.25" thickBot="1" x14ac:dyDescent="0.3">
      <c r="A83" s="168"/>
      <c r="B83" s="169"/>
      <c r="C83" s="170"/>
      <c r="D83" s="171"/>
      <c r="E83" s="171"/>
      <c r="F83" s="172"/>
      <c r="G83" s="171"/>
      <c r="H83" s="227"/>
      <c r="I83" s="173"/>
      <c r="J83" s="227"/>
      <c r="K83" s="173"/>
      <c r="L83" s="227"/>
      <c r="M83" s="173"/>
      <c r="N83" s="173"/>
      <c r="O83" s="173"/>
      <c r="P83" s="173"/>
      <c r="Q83" s="173"/>
      <c r="R83" s="173"/>
      <c r="S83" s="173"/>
      <c r="T83" s="173"/>
      <c r="U83" s="174"/>
      <c r="V83" s="175"/>
      <c r="Y83" s="258"/>
    </row>
    <row r="84" spans="1:25" s="180" customFormat="1" ht="26.25" thickBot="1" x14ac:dyDescent="0.3">
      <c r="A84" s="168"/>
      <c r="B84" s="169"/>
      <c r="C84" s="170"/>
      <c r="D84" s="271" t="s">
        <v>144</v>
      </c>
      <c r="E84" s="272"/>
      <c r="F84" s="272"/>
      <c r="G84" s="272"/>
      <c r="H84" s="272"/>
      <c r="I84" s="272"/>
      <c r="J84" s="272"/>
      <c r="K84" s="272"/>
      <c r="L84" s="272"/>
      <c r="M84" s="272"/>
      <c r="N84" s="278"/>
      <c r="O84" s="176"/>
      <c r="P84" s="275">
        <f>ROUND(SUBTOTAL(9,T15:T79),2)</f>
        <v>316344.33</v>
      </c>
      <c r="Q84" s="276"/>
      <c r="R84" s="276"/>
      <c r="S84" s="276"/>
      <c r="T84" s="277"/>
      <c r="U84" s="177">
        <f>SUBTOTAL(9,U15:U76)</f>
        <v>0.88162273035103489</v>
      </c>
      <c r="V84" s="178"/>
      <c r="W84" s="179"/>
      <c r="X84" s="252"/>
      <c r="Y84" s="257"/>
    </row>
    <row r="85" spans="1:25" s="183" customFormat="1" ht="41.25" thickBot="1" x14ac:dyDescent="0.3">
      <c r="A85" s="248"/>
      <c r="B85" s="249"/>
      <c r="C85" s="170"/>
      <c r="D85" s="271" t="s">
        <v>145</v>
      </c>
      <c r="E85" s="272"/>
      <c r="F85" s="272"/>
      <c r="G85" s="272"/>
      <c r="H85" s="272"/>
      <c r="I85" s="272"/>
      <c r="J85" s="272"/>
      <c r="K85" s="272"/>
      <c r="L85" s="272"/>
      <c r="M85" s="272"/>
      <c r="N85" s="250">
        <v>0.28449999999999998</v>
      </c>
      <c r="O85" s="176" t="s">
        <v>153</v>
      </c>
      <c r="P85" s="275">
        <f>ROUND(P84*N85,2)</f>
        <v>89999.96</v>
      </c>
      <c r="Q85" s="276"/>
      <c r="R85" s="276"/>
      <c r="S85" s="276"/>
      <c r="T85" s="277"/>
      <c r="U85" s="181"/>
      <c r="V85" s="182"/>
      <c r="W85" s="179"/>
      <c r="X85" s="252"/>
      <c r="Y85" s="258"/>
    </row>
    <row r="86" spans="1:25" s="183" customFormat="1" ht="26.25" thickBot="1" x14ac:dyDescent="0.3">
      <c r="A86" s="168"/>
      <c r="B86" s="169"/>
      <c r="C86" s="170"/>
      <c r="D86" s="261" t="s">
        <v>151</v>
      </c>
      <c r="E86" s="262"/>
      <c r="F86" s="263"/>
      <c r="G86" s="263"/>
      <c r="H86" s="263"/>
      <c r="I86" s="263"/>
      <c r="J86" s="263"/>
      <c r="K86" s="263"/>
      <c r="L86" s="263"/>
      <c r="M86" s="263"/>
      <c r="N86" s="264"/>
      <c r="O86" s="176"/>
      <c r="P86" s="268">
        <f>ROUND(P85+P84,2)</f>
        <v>406344.29</v>
      </c>
      <c r="Q86" s="269"/>
      <c r="R86" s="269"/>
      <c r="S86" s="269"/>
      <c r="T86" s="270"/>
      <c r="U86" s="184"/>
      <c r="V86" s="182"/>
      <c r="W86" s="179"/>
      <c r="X86" s="252"/>
      <c r="Y86" s="258"/>
    </row>
    <row r="87" spans="1:25" s="183" customFormat="1" ht="26.25" thickBot="1" x14ac:dyDescent="0.3">
      <c r="A87" s="168"/>
      <c r="B87" s="169"/>
      <c r="C87" s="170"/>
      <c r="D87" s="185"/>
      <c r="E87" s="185"/>
      <c r="F87" s="186"/>
      <c r="G87" s="185"/>
      <c r="H87" s="228"/>
      <c r="I87" s="187"/>
      <c r="J87" s="228"/>
      <c r="K87" s="187"/>
      <c r="L87" s="228"/>
      <c r="M87" s="187"/>
      <c r="N87" s="187"/>
      <c r="O87" s="173"/>
      <c r="P87" s="173"/>
      <c r="Q87" s="173"/>
      <c r="R87" s="173"/>
      <c r="S87" s="173"/>
      <c r="T87" s="173"/>
      <c r="U87" s="174"/>
      <c r="V87" s="182"/>
      <c r="W87" s="179"/>
      <c r="X87" s="252"/>
      <c r="Y87" s="258"/>
    </row>
    <row r="88" spans="1:25" s="180" customFormat="1" ht="26.25" thickBot="1" x14ac:dyDescent="0.3">
      <c r="A88" s="168"/>
      <c r="B88" s="169"/>
      <c r="C88" s="170"/>
      <c r="D88" s="271" t="s">
        <v>146</v>
      </c>
      <c r="E88" s="272"/>
      <c r="F88" s="273"/>
      <c r="G88" s="273"/>
      <c r="H88" s="273"/>
      <c r="I88" s="273"/>
      <c r="J88" s="273"/>
      <c r="K88" s="273"/>
      <c r="L88" s="273"/>
      <c r="M88" s="273"/>
      <c r="N88" s="274"/>
      <c r="O88" s="176"/>
      <c r="P88" s="275">
        <f>ROUND(SUBTOTAL(9,T80:T82),2)</f>
        <v>27838.3</v>
      </c>
      <c r="Q88" s="276"/>
      <c r="R88" s="276"/>
      <c r="S88" s="276"/>
      <c r="T88" s="277"/>
      <c r="U88" s="177">
        <f>SUBTOTAL(9,U80:U82)</f>
        <v>8.0882350163923145E-2</v>
      </c>
      <c r="V88" s="178"/>
      <c r="W88" s="179"/>
      <c r="X88" s="252"/>
      <c r="Y88" s="258"/>
    </row>
    <row r="89" spans="1:25" s="183" customFormat="1" ht="26.25" thickBot="1" x14ac:dyDescent="0.3">
      <c r="A89" s="168"/>
      <c r="B89" s="169"/>
      <c r="C89" s="170"/>
      <c r="D89" s="271" t="s">
        <v>145</v>
      </c>
      <c r="E89" s="272"/>
      <c r="F89" s="272"/>
      <c r="G89" s="272"/>
      <c r="H89" s="272"/>
      <c r="I89" s="272"/>
      <c r="J89" s="272"/>
      <c r="K89" s="272"/>
      <c r="L89" s="272"/>
      <c r="M89" s="272"/>
      <c r="N89" s="250">
        <f>N85</f>
        <v>0.28449999999999998</v>
      </c>
      <c r="O89" s="176"/>
      <c r="P89" s="275">
        <f>ROUND(P88*N89,2)</f>
        <v>7920</v>
      </c>
      <c r="Q89" s="276"/>
      <c r="R89" s="276"/>
      <c r="S89" s="276"/>
      <c r="T89" s="277"/>
      <c r="U89" s="181"/>
      <c r="V89" s="182"/>
      <c r="W89" s="179"/>
      <c r="X89" s="252"/>
      <c r="Y89" s="258"/>
    </row>
    <row r="90" spans="1:25" s="183" customFormat="1" ht="26.25" thickBot="1" x14ac:dyDescent="0.3">
      <c r="A90" s="168"/>
      <c r="B90" s="169"/>
      <c r="C90" s="170"/>
      <c r="D90" s="261" t="s">
        <v>152</v>
      </c>
      <c r="E90" s="262"/>
      <c r="F90" s="263"/>
      <c r="G90" s="263"/>
      <c r="H90" s="263"/>
      <c r="I90" s="263"/>
      <c r="J90" s="263"/>
      <c r="K90" s="263"/>
      <c r="L90" s="263"/>
      <c r="M90" s="263"/>
      <c r="N90" s="264"/>
      <c r="O90" s="176"/>
      <c r="P90" s="268">
        <f>ROUND(P89+P88,2)</f>
        <v>35758.300000000003</v>
      </c>
      <c r="Q90" s="269"/>
      <c r="R90" s="269"/>
      <c r="S90" s="269"/>
      <c r="T90" s="270"/>
      <c r="U90" s="184"/>
      <c r="V90" s="182"/>
      <c r="W90" s="179"/>
      <c r="X90" s="252"/>
      <c r="Y90" s="258"/>
    </row>
    <row r="91" spans="1:25" s="70" customFormat="1" ht="26.25" thickBot="1" x14ac:dyDescent="0.3">
      <c r="A91" s="168"/>
      <c r="B91" s="169"/>
      <c r="C91" s="170"/>
      <c r="D91" s="188"/>
      <c r="E91" s="188"/>
      <c r="F91" s="189"/>
      <c r="G91" s="190"/>
      <c r="H91" s="229"/>
      <c r="I91" s="191"/>
      <c r="J91" s="229"/>
      <c r="K91" s="191"/>
      <c r="L91" s="229"/>
      <c r="M91" s="191"/>
      <c r="N91" s="187"/>
      <c r="O91" s="173"/>
      <c r="P91" s="173"/>
      <c r="Q91" s="182"/>
      <c r="R91" s="182"/>
      <c r="S91" s="173"/>
      <c r="T91" s="173"/>
      <c r="U91" s="174"/>
      <c r="V91" s="192"/>
      <c r="W91" s="179"/>
      <c r="X91" s="253"/>
      <c r="Y91" s="258"/>
    </row>
    <row r="92" spans="1:25" s="180" customFormat="1" ht="26.25" thickBot="1" x14ac:dyDescent="0.3">
      <c r="A92" s="168"/>
      <c r="B92" s="169"/>
      <c r="C92" s="170"/>
      <c r="D92" s="261" t="s">
        <v>147</v>
      </c>
      <c r="E92" s="262"/>
      <c r="F92" s="263"/>
      <c r="G92" s="263"/>
      <c r="H92" s="263"/>
      <c r="I92" s="263"/>
      <c r="J92" s="263"/>
      <c r="K92" s="263"/>
      <c r="L92" s="263"/>
      <c r="M92" s="263"/>
      <c r="N92" s="264"/>
      <c r="O92" s="176"/>
      <c r="P92" s="265">
        <f>ROUND(P84+P88,2)</f>
        <v>344182.63</v>
      </c>
      <c r="Q92" s="266"/>
      <c r="R92" s="266"/>
      <c r="S92" s="266"/>
      <c r="T92" s="267"/>
      <c r="U92" s="177">
        <f>U84+U88</f>
        <v>0.96250508051495798</v>
      </c>
      <c r="V92" s="178"/>
      <c r="W92" s="179"/>
      <c r="X92" s="252"/>
      <c r="Y92" s="258"/>
    </row>
    <row r="93" spans="1:25" s="183" customFormat="1" ht="26.25" thickBot="1" x14ac:dyDescent="0.3">
      <c r="A93" s="168"/>
      <c r="B93" s="169"/>
      <c r="C93" s="170"/>
      <c r="D93" s="261" t="s">
        <v>148</v>
      </c>
      <c r="E93" s="262"/>
      <c r="F93" s="263"/>
      <c r="G93" s="263"/>
      <c r="H93" s="263"/>
      <c r="I93" s="263"/>
      <c r="J93" s="263"/>
      <c r="K93" s="263"/>
      <c r="L93" s="263"/>
      <c r="M93" s="263"/>
      <c r="N93" s="264"/>
      <c r="O93" s="176"/>
      <c r="P93" s="268">
        <f>ROUND(P85+P89,2)</f>
        <v>97919.96</v>
      </c>
      <c r="Q93" s="269"/>
      <c r="R93" s="269"/>
      <c r="S93" s="269"/>
      <c r="T93" s="270"/>
      <c r="U93" s="181"/>
      <c r="V93" s="182"/>
      <c r="W93" s="179"/>
      <c r="X93" s="252"/>
      <c r="Y93" s="258"/>
    </row>
    <row r="94" spans="1:25" s="183" customFormat="1" ht="26.25" thickBot="1" x14ac:dyDescent="0.3">
      <c r="A94" s="168"/>
      <c r="B94" s="169"/>
      <c r="C94" s="170"/>
      <c r="D94" s="261" t="s">
        <v>11</v>
      </c>
      <c r="E94" s="262"/>
      <c r="F94" s="263"/>
      <c r="G94" s="263"/>
      <c r="H94" s="263"/>
      <c r="I94" s="263"/>
      <c r="J94" s="263"/>
      <c r="K94" s="263"/>
      <c r="L94" s="263"/>
      <c r="M94" s="263"/>
      <c r="N94" s="264"/>
      <c r="O94" s="176"/>
      <c r="P94" s="265">
        <f>ROUND(P93+P92,2)</f>
        <v>442102.59</v>
      </c>
      <c r="Q94" s="266"/>
      <c r="R94" s="266"/>
      <c r="S94" s="266"/>
      <c r="T94" s="267"/>
      <c r="U94" s="184"/>
      <c r="V94" s="182"/>
      <c r="W94" s="179"/>
      <c r="X94" s="254"/>
      <c r="Y94" s="258"/>
    </row>
    <row r="95" spans="1:25" s="70" customFormat="1" x14ac:dyDescent="0.25">
      <c r="A95" s="168"/>
      <c r="B95" s="169"/>
      <c r="C95" s="170"/>
      <c r="D95" s="175"/>
      <c r="E95" s="175"/>
      <c r="F95" s="193"/>
      <c r="G95" s="192"/>
      <c r="H95" s="230"/>
      <c r="I95" s="194"/>
      <c r="J95" s="230"/>
      <c r="K95" s="194"/>
      <c r="L95" s="230"/>
      <c r="M95" s="194"/>
      <c r="N95" s="194"/>
      <c r="O95" s="194"/>
      <c r="P95" s="194"/>
      <c r="Q95" s="194"/>
      <c r="R95" s="194"/>
      <c r="S95" s="194"/>
      <c r="T95" s="194"/>
      <c r="U95" s="195"/>
      <c r="V95" s="192"/>
      <c r="W95" s="23"/>
      <c r="X95" s="259"/>
    </row>
    <row r="96" spans="1:25" s="70" customFormat="1" x14ac:dyDescent="0.25">
      <c r="A96" s="1"/>
      <c r="B96" s="2"/>
      <c r="C96" s="3"/>
      <c r="D96" s="4"/>
      <c r="E96" s="4"/>
      <c r="F96" s="22"/>
      <c r="H96" s="213"/>
      <c r="I96" s="196"/>
      <c r="J96" s="213"/>
      <c r="K96" s="196"/>
      <c r="L96" s="213"/>
      <c r="M96" s="196"/>
      <c r="N96" s="196"/>
      <c r="O96" s="196"/>
      <c r="P96" s="201"/>
      <c r="Q96" s="200"/>
      <c r="R96" s="200"/>
      <c r="S96" s="200"/>
      <c r="T96" s="200"/>
      <c r="U96" s="202"/>
      <c r="W96" s="23"/>
    </row>
    <row r="97" spans="1:25" x14ac:dyDescent="0.25">
      <c r="P97" s="199"/>
      <c r="Q97" s="200"/>
      <c r="R97" s="200"/>
      <c r="S97" s="200"/>
      <c r="T97" s="200"/>
      <c r="U97" s="37"/>
    </row>
    <row r="98" spans="1:25" x14ac:dyDescent="0.25">
      <c r="P98" s="199"/>
      <c r="Q98" s="203"/>
      <c r="R98" s="203"/>
      <c r="S98" s="203"/>
      <c r="T98" s="294"/>
      <c r="U98" s="37"/>
    </row>
    <row r="99" spans="1:25" x14ac:dyDescent="0.25">
      <c r="P99" s="199"/>
      <c r="Q99" s="203"/>
      <c r="R99" s="200"/>
      <c r="S99" s="200"/>
      <c r="T99" s="200"/>
      <c r="U99" s="37"/>
    </row>
    <row r="100" spans="1:25" s="10" customFormat="1" x14ac:dyDescent="0.25">
      <c r="A100" s="1"/>
      <c r="B100" s="2"/>
      <c r="C100" s="3"/>
      <c r="D100" s="4"/>
      <c r="E100" s="4"/>
      <c r="F100" s="22"/>
      <c r="G100" s="9"/>
      <c r="H100" s="213"/>
      <c r="I100" s="7"/>
      <c r="J100" s="213"/>
      <c r="K100" s="7"/>
      <c r="L100" s="213"/>
      <c r="M100" s="7"/>
      <c r="N100" s="7"/>
      <c r="O100" s="7"/>
      <c r="P100" s="204"/>
      <c r="Q100" s="205"/>
      <c r="R100" s="205"/>
      <c r="S100" s="205"/>
      <c r="T100" s="205"/>
      <c r="U100" s="37"/>
      <c r="V100" s="9"/>
      <c r="W100" s="11"/>
      <c r="X100" s="9"/>
      <c r="Y100" s="9"/>
    </row>
    <row r="101" spans="1:25" s="10" customFormat="1" x14ac:dyDescent="0.25">
      <c r="A101" s="1"/>
      <c r="B101" s="2"/>
      <c r="C101" s="3"/>
      <c r="D101" s="4"/>
      <c r="E101" s="4"/>
      <c r="F101" s="22"/>
      <c r="G101" s="9"/>
      <c r="H101" s="213"/>
      <c r="I101" s="7"/>
      <c r="J101" s="213"/>
      <c r="K101" s="7"/>
      <c r="L101" s="213"/>
      <c r="M101" s="7"/>
      <c r="N101" s="7"/>
      <c r="O101" s="7"/>
      <c r="P101" s="204"/>
      <c r="Q101" s="205"/>
      <c r="R101" s="205"/>
      <c r="S101" s="205"/>
      <c r="T101" s="206"/>
      <c r="U101" s="37"/>
      <c r="V101" s="9"/>
      <c r="W101" s="11"/>
      <c r="X101" s="9"/>
      <c r="Y101" s="9"/>
    </row>
    <row r="102" spans="1:25" s="10" customFormat="1" x14ac:dyDescent="0.25">
      <c r="A102" s="1"/>
      <c r="B102" s="2"/>
      <c r="C102" s="3"/>
      <c r="D102" s="4"/>
      <c r="E102" s="4"/>
      <c r="F102" s="22"/>
      <c r="G102" s="9"/>
      <c r="H102" s="213"/>
      <c r="I102" s="7"/>
      <c r="J102" s="213"/>
      <c r="K102" s="7"/>
      <c r="L102" s="213"/>
      <c r="M102" s="7"/>
      <c r="N102" s="7"/>
      <c r="O102" s="196"/>
      <c r="P102" s="201"/>
      <c r="Q102" s="207"/>
      <c r="R102" s="207"/>
      <c r="S102" s="207"/>
      <c r="T102" s="207"/>
      <c r="U102" s="37"/>
      <c r="V102" s="9"/>
      <c r="W102" s="11"/>
      <c r="X102" s="9"/>
      <c r="Y102" s="9"/>
    </row>
    <row r="103" spans="1:25" s="10" customFormat="1" x14ac:dyDescent="0.25">
      <c r="A103" s="1"/>
      <c r="B103" s="2"/>
      <c r="C103" s="3"/>
      <c r="D103" s="4"/>
      <c r="E103" s="4"/>
      <c r="F103" s="22"/>
      <c r="G103" s="9"/>
      <c r="H103" s="213"/>
      <c r="I103" s="7"/>
      <c r="J103" s="213"/>
      <c r="K103" s="7"/>
      <c r="L103" s="213"/>
      <c r="M103" s="7"/>
      <c r="N103" s="7"/>
      <c r="O103" s="196"/>
      <c r="P103" s="260"/>
      <c r="Q103" s="260"/>
      <c r="R103" s="260"/>
      <c r="S103" s="260"/>
      <c r="T103" s="260"/>
      <c r="V103" s="9"/>
      <c r="W103" s="11"/>
      <c r="X103" s="9"/>
      <c r="Y103" s="9"/>
    </row>
    <row r="104" spans="1:25" s="10" customFormat="1" x14ac:dyDescent="0.25">
      <c r="A104" s="1"/>
      <c r="B104" s="2"/>
      <c r="C104" s="3"/>
      <c r="D104" s="4"/>
      <c r="E104" s="4"/>
      <c r="F104" s="22"/>
      <c r="G104" s="9"/>
      <c r="H104" s="213"/>
      <c r="I104" s="7"/>
      <c r="J104" s="213"/>
      <c r="K104" s="7"/>
      <c r="L104" s="213"/>
      <c r="M104" s="7"/>
      <c r="N104" s="7"/>
      <c r="O104" s="7"/>
      <c r="P104" s="199"/>
      <c r="Q104" s="200"/>
      <c r="R104" s="200"/>
      <c r="S104" s="200"/>
      <c r="T104" s="200"/>
      <c r="V104" s="9"/>
      <c r="W104" s="11"/>
      <c r="X104" s="9"/>
      <c r="Y104" s="9"/>
    </row>
    <row r="105" spans="1:25" s="10" customFormat="1" x14ac:dyDescent="0.25">
      <c r="A105" s="1"/>
      <c r="B105" s="2"/>
      <c r="C105" s="3"/>
      <c r="D105" s="4"/>
      <c r="E105" s="4"/>
      <c r="F105" s="22"/>
      <c r="G105" s="9"/>
      <c r="H105" s="213"/>
      <c r="I105" s="7"/>
      <c r="J105" s="213"/>
      <c r="K105" s="7"/>
      <c r="L105" s="213"/>
      <c r="M105" s="7"/>
      <c r="N105" s="7"/>
      <c r="O105" s="7"/>
      <c r="P105" s="199"/>
      <c r="Q105" s="200"/>
      <c r="R105" s="200"/>
      <c r="S105" s="200"/>
      <c r="T105" s="200"/>
      <c r="V105" s="9"/>
      <c r="W105" s="11"/>
      <c r="X105" s="9"/>
      <c r="Y105" s="9"/>
    </row>
    <row r="106" spans="1:25" s="10" customFormat="1" x14ac:dyDescent="0.25">
      <c r="A106" s="1"/>
      <c r="B106" s="2"/>
      <c r="C106" s="3"/>
      <c r="D106" s="4"/>
      <c r="E106" s="4"/>
      <c r="F106" s="22"/>
      <c r="G106" s="9"/>
      <c r="H106" s="213"/>
      <c r="I106" s="7"/>
      <c r="J106" s="213"/>
      <c r="K106" s="7"/>
      <c r="L106" s="213"/>
      <c r="M106" s="7"/>
      <c r="N106" s="7"/>
      <c r="O106" s="7"/>
      <c r="P106" s="199"/>
      <c r="Q106" s="200"/>
      <c r="R106" s="200"/>
      <c r="S106" s="200"/>
      <c r="T106" s="200"/>
      <c r="V106" s="9"/>
      <c r="W106" s="11"/>
      <c r="X106" s="9"/>
      <c r="Y106" s="9"/>
    </row>
    <row r="107" spans="1:25" s="10" customFormat="1" x14ac:dyDescent="0.25">
      <c r="A107" s="1"/>
      <c r="B107" s="2"/>
      <c r="C107" s="3"/>
      <c r="D107" s="4"/>
      <c r="E107" s="4"/>
      <c r="F107" s="22"/>
      <c r="G107" s="9"/>
      <c r="H107" s="213"/>
      <c r="I107" s="7"/>
      <c r="J107" s="213"/>
      <c r="K107" s="7"/>
      <c r="L107" s="213"/>
      <c r="M107" s="7"/>
      <c r="N107" s="7"/>
      <c r="O107" s="7"/>
      <c r="P107" s="198"/>
      <c r="Q107" s="197"/>
      <c r="R107" s="197"/>
      <c r="S107" s="197"/>
      <c r="T107" s="197"/>
      <c r="V107" s="9"/>
      <c r="W107" s="11"/>
      <c r="X107" s="9"/>
      <c r="Y107" s="9"/>
    </row>
    <row r="108" spans="1:25" s="10" customFormat="1" x14ac:dyDescent="0.25">
      <c r="A108" s="1"/>
      <c r="B108" s="2"/>
      <c r="C108" s="3"/>
      <c r="D108" s="4"/>
      <c r="E108" s="4"/>
      <c r="F108" s="22"/>
      <c r="G108" s="9"/>
      <c r="H108" s="213"/>
      <c r="I108" s="7"/>
      <c r="J108" s="213"/>
      <c r="K108" s="7"/>
      <c r="L108" s="213"/>
      <c r="M108" s="7"/>
      <c r="N108" s="7"/>
      <c r="O108" s="7"/>
      <c r="P108" s="198"/>
      <c r="Q108" s="197"/>
      <c r="R108" s="197"/>
      <c r="S108" s="197"/>
      <c r="T108" s="197"/>
      <c r="V108" s="9"/>
      <c r="W108" s="11"/>
      <c r="X108" s="9"/>
      <c r="Y108" s="9"/>
    </row>
    <row r="109" spans="1:25" s="10" customFormat="1" x14ac:dyDescent="0.25">
      <c r="A109" s="1"/>
      <c r="B109" s="2"/>
      <c r="C109" s="3"/>
      <c r="D109" s="4"/>
      <c r="E109" s="4"/>
      <c r="F109" s="22"/>
      <c r="G109" s="9"/>
      <c r="H109" s="213"/>
      <c r="I109" s="7"/>
      <c r="J109" s="213"/>
      <c r="K109" s="7"/>
      <c r="L109" s="213"/>
      <c r="M109" s="7"/>
      <c r="N109" s="7"/>
      <c r="O109" s="7"/>
      <c r="P109" s="198"/>
      <c r="Q109" s="197"/>
      <c r="R109" s="197"/>
      <c r="S109" s="197"/>
      <c r="T109" s="197"/>
      <c r="V109" s="9"/>
      <c r="W109" s="11"/>
      <c r="X109" s="9"/>
      <c r="Y109" s="9"/>
    </row>
    <row r="110" spans="1:25" s="10" customFormat="1" x14ac:dyDescent="0.25">
      <c r="A110" s="1"/>
      <c r="B110" s="2"/>
      <c r="C110" s="3"/>
      <c r="D110" s="4"/>
      <c r="E110" s="4"/>
      <c r="F110" s="22"/>
      <c r="G110" s="9"/>
      <c r="H110" s="213"/>
      <c r="I110" s="7"/>
      <c r="J110" s="213"/>
      <c r="K110" s="7"/>
      <c r="L110" s="213"/>
      <c r="M110" s="7"/>
      <c r="N110" s="7"/>
      <c r="O110" s="7"/>
      <c r="P110" s="198"/>
      <c r="Q110" s="197"/>
      <c r="R110" s="197"/>
      <c r="S110" s="197"/>
      <c r="T110" s="197"/>
      <c r="V110" s="9"/>
      <c r="W110" s="11"/>
      <c r="X110" s="9"/>
      <c r="Y110" s="9"/>
    </row>
    <row r="111" spans="1:25" s="10" customFormat="1" x14ac:dyDescent="0.25">
      <c r="A111" s="1"/>
      <c r="B111" s="2"/>
      <c r="C111" s="3"/>
      <c r="D111" s="4"/>
      <c r="E111" s="4"/>
      <c r="F111" s="22"/>
      <c r="G111" s="9"/>
      <c r="H111" s="213"/>
      <c r="I111" s="7"/>
      <c r="J111" s="213"/>
      <c r="K111" s="7"/>
      <c r="L111" s="213"/>
      <c r="M111" s="7"/>
      <c r="N111" s="7"/>
      <c r="O111" s="7"/>
      <c r="P111" s="198"/>
      <c r="Q111" s="197"/>
      <c r="R111" s="197"/>
      <c r="S111" s="197"/>
      <c r="T111" s="197"/>
      <c r="V111" s="9"/>
      <c r="W111" s="11"/>
      <c r="X111" s="9"/>
      <c r="Y111" s="9"/>
    </row>
    <row r="112" spans="1:25" s="10" customFormat="1" x14ac:dyDescent="0.25">
      <c r="A112" s="1"/>
      <c r="B112" s="2"/>
      <c r="C112" s="3"/>
      <c r="D112" s="4"/>
      <c r="E112" s="4"/>
      <c r="F112" s="22"/>
      <c r="G112" s="9"/>
      <c r="H112" s="213"/>
      <c r="I112" s="7"/>
      <c r="J112" s="213"/>
      <c r="K112" s="7"/>
      <c r="L112" s="213"/>
      <c r="M112" s="7"/>
      <c r="N112" s="7"/>
      <c r="O112" s="7"/>
      <c r="P112" s="198"/>
      <c r="Q112" s="197"/>
      <c r="R112" s="197"/>
      <c r="S112" s="197"/>
      <c r="T112" s="197"/>
      <c r="V112" s="9"/>
      <c r="W112" s="11"/>
      <c r="X112" s="9"/>
      <c r="Y112" s="9"/>
    </row>
    <row r="113" spans="1:25" s="10" customFormat="1" x14ac:dyDescent="0.25">
      <c r="A113" s="1"/>
      <c r="B113" s="2"/>
      <c r="C113" s="3"/>
      <c r="D113" s="4"/>
      <c r="E113" s="4"/>
      <c r="F113" s="22"/>
      <c r="G113" s="9"/>
      <c r="H113" s="213"/>
      <c r="I113" s="7"/>
      <c r="J113" s="213"/>
      <c r="K113" s="7"/>
      <c r="L113" s="213"/>
      <c r="M113" s="7"/>
      <c r="N113" s="7"/>
      <c r="O113" s="7"/>
      <c r="P113" s="198"/>
      <c r="Q113" s="197"/>
      <c r="R113" s="197"/>
      <c r="S113" s="197"/>
      <c r="T113" s="197"/>
      <c r="V113" s="9"/>
      <c r="W113" s="11"/>
      <c r="X113" s="9"/>
      <c r="Y113" s="9"/>
    </row>
    <row r="114" spans="1:25" s="10" customFormat="1" x14ac:dyDescent="0.25">
      <c r="A114" s="1"/>
      <c r="B114" s="2"/>
      <c r="C114" s="3"/>
      <c r="D114" s="4"/>
      <c r="E114" s="4"/>
      <c r="F114" s="22"/>
      <c r="G114" s="9"/>
      <c r="H114" s="213"/>
      <c r="I114" s="7"/>
      <c r="J114" s="213"/>
      <c r="K114" s="7"/>
      <c r="L114" s="213"/>
      <c r="M114" s="7"/>
      <c r="N114" s="7"/>
      <c r="O114" s="7"/>
      <c r="P114" s="198"/>
      <c r="Q114" s="197"/>
      <c r="R114" s="197"/>
      <c r="S114" s="197"/>
      <c r="T114" s="197"/>
      <c r="V114" s="9"/>
      <c r="W114" s="11"/>
      <c r="X114" s="9"/>
      <c r="Y114" s="9"/>
    </row>
    <row r="115" spans="1:25" s="10" customFormat="1" x14ac:dyDescent="0.25">
      <c r="A115" s="1"/>
      <c r="B115" s="2"/>
      <c r="C115" s="3"/>
      <c r="D115" s="4"/>
      <c r="E115" s="4"/>
      <c r="F115" s="22"/>
      <c r="G115" s="9"/>
      <c r="H115" s="213"/>
      <c r="I115" s="7"/>
      <c r="J115" s="213"/>
      <c r="K115" s="7"/>
      <c r="L115" s="213"/>
      <c r="M115" s="7"/>
      <c r="N115" s="7"/>
      <c r="O115" s="7"/>
      <c r="P115" s="198"/>
      <c r="Q115" s="197"/>
      <c r="R115" s="197"/>
      <c r="S115" s="197"/>
      <c r="T115" s="197"/>
      <c r="V115" s="9"/>
      <c r="W115" s="11"/>
      <c r="X115" s="9"/>
      <c r="Y115" s="9"/>
    </row>
    <row r="116" spans="1:25" s="10" customFormat="1" x14ac:dyDescent="0.25">
      <c r="A116" s="1"/>
      <c r="B116" s="2"/>
      <c r="C116" s="3"/>
      <c r="D116" s="4"/>
      <c r="E116" s="4"/>
      <c r="F116" s="22"/>
      <c r="G116" s="9"/>
      <c r="H116" s="213"/>
      <c r="I116" s="7"/>
      <c r="J116" s="213"/>
      <c r="K116" s="7"/>
      <c r="L116" s="213"/>
      <c r="M116" s="7"/>
      <c r="N116" s="7"/>
      <c r="O116" s="7"/>
      <c r="P116" s="198"/>
      <c r="Q116" s="197"/>
      <c r="R116" s="197"/>
      <c r="S116" s="197"/>
      <c r="T116" s="197"/>
      <c r="V116" s="9"/>
      <c r="W116" s="11"/>
      <c r="X116" s="9"/>
      <c r="Y116" s="9"/>
    </row>
    <row r="117" spans="1:25" s="10" customFormat="1" x14ac:dyDescent="0.25">
      <c r="A117" s="1"/>
      <c r="B117" s="2"/>
      <c r="C117" s="3"/>
      <c r="D117" s="4"/>
      <c r="E117" s="4"/>
      <c r="F117" s="22"/>
      <c r="G117" s="9"/>
      <c r="H117" s="213"/>
      <c r="I117" s="7"/>
      <c r="J117" s="213"/>
      <c r="K117" s="7"/>
      <c r="L117" s="213"/>
      <c r="M117" s="7"/>
      <c r="N117" s="7"/>
      <c r="O117" s="7"/>
      <c r="P117" s="198"/>
      <c r="Q117" s="197"/>
      <c r="R117" s="197"/>
      <c r="S117" s="197"/>
      <c r="T117" s="197"/>
      <c r="V117" s="9"/>
      <c r="W117" s="11"/>
      <c r="X117" s="9"/>
      <c r="Y117" s="9"/>
    </row>
    <row r="118" spans="1:25" s="10" customFormat="1" x14ac:dyDescent="0.25">
      <c r="A118" s="1"/>
      <c r="B118" s="2"/>
      <c r="C118" s="3"/>
      <c r="D118" s="4"/>
      <c r="E118" s="4"/>
      <c r="F118" s="22"/>
      <c r="G118" s="9"/>
      <c r="H118" s="213"/>
      <c r="I118" s="7"/>
      <c r="J118" s="213"/>
      <c r="K118" s="7"/>
      <c r="L118" s="213"/>
      <c r="M118" s="7"/>
      <c r="N118" s="7"/>
      <c r="O118" s="7"/>
      <c r="P118" s="198"/>
      <c r="Q118" s="197"/>
      <c r="R118" s="197"/>
      <c r="S118" s="197"/>
      <c r="T118" s="197"/>
      <c r="V118" s="9"/>
      <c r="W118" s="11"/>
      <c r="X118" s="9"/>
      <c r="Y118" s="9"/>
    </row>
    <row r="119" spans="1:25" s="10" customFormat="1" x14ac:dyDescent="0.25">
      <c r="A119" s="1"/>
      <c r="B119" s="2"/>
      <c r="C119" s="3"/>
      <c r="D119" s="4"/>
      <c r="E119" s="4"/>
      <c r="F119" s="22"/>
      <c r="G119" s="9"/>
      <c r="H119" s="213"/>
      <c r="I119" s="7"/>
      <c r="J119" s="213"/>
      <c r="K119" s="7"/>
      <c r="L119" s="213"/>
      <c r="M119" s="7"/>
      <c r="N119" s="7"/>
      <c r="O119" s="7"/>
      <c r="P119" s="198"/>
      <c r="Q119" s="197"/>
      <c r="R119" s="197"/>
      <c r="S119" s="197"/>
      <c r="T119" s="197"/>
      <c r="V119" s="9"/>
      <c r="W119" s="11"/>
      <c r="X119" s="9"/>
      <c r="Y119" s="9"/>
    </row>
    <row r="120" spans="1:25" s="10" customFormat="1" x14ac:dyDescent="0.25">
      <c r="A120" s="1"/>
      <c r="B120" s="2"/>
      <c r="C120" s="3"/>
      <c r="D120" s="4"/>
      <c r="E120" s="4"/>
      <c r="F120" s="22"/>
      <c r="G120" s="9"/>
      <c r="H120" s="213"/>
      <c r="I120" s="7"/>
      <c r="J120" s="213"/>
      <c r="K120" s="7"/>
      <c r="L120" s="213"/>
      <c r="M120" s="7"/>
      <c r="N120" s="7"/>
      <c r="O120" s="7"/>
      <c r="P120" s="198"/>
      <c r="Q120" s="197"/>
      <c r="R120" s="197"/>
      <c r="S120" s="197"/>
      <c r="T120" s="197"/>
      <c r="V120" s="9"/>
      <c r="W120" s="11"/>
      <c r="X120" s="9"/>
      <c r="Y120" s="9"/>
    </row>
    <row r="121" spans="1:25" s="10" customFormat="1" x14ac:dyDescent="0.25">
      <c r="A121" s="1"/>
      <c r="B121" s="2"/>
      <c r="C121" s="3"/>
      <c r="D121" s="4"/>
      <c r="E121" s="4"/>
      <c r="F121" s="22"/>
      <c r="G121" s="9"/>
      <c r="H121" s="213"/>
      <c r="I121" s="7"/>
      <c r="J121" s="213"/>
      <c r="K121" s="7"/>
      <c r="L121" s="213"/>
      <c r="M121" s="7"/>
      <c r="N121" s="7"/>
      <c r="O121" s="7"/>
      <c r="P121" s="198"/>
      <c r="Q121" s="197"/>
      <c r="R121" s="197"/>
      <c r="S121" s="197"/>
      <c r="T121" s="197"/>
      <c r="V121" s="9"/>
      <c r="W121" s="11"/>
      <c r="X121" s="9"/>
      <c r="Y121" s="9"/>
    </row>
    <row r="122" spans="1:25" s="10" customFormat="1" x14ac:dyDescent="0.25">
      <c r="A122" s="1"/>
      <c r="B122" s="2"/>
      <c r="C122" s="3"/>
      <c r="D122" s="4"/>
      <c r="E122" s="4"/>
      <c r="F122" s="22"/>
      <c r="G122" s="9"/>
      <c r="H122" s="213"/>
      <c r="I122" s="7"/>
      <c r="J122" s="213"/>
      <c r="K122" s="7"/>
      <c r="L122" s="213"/>
      <c r="M122" s="7"/>
      <c r="N122" s="7"/>
      <c r="O122" s="7"/>
      <c r="P122" s="198"/>
      <c r="Q122" s="197"/>
      <c r="R122" s="197"/>
      <c r="S122" s="197"/>
      <c r="T122" s="197"/>
      <c r="V122" s="9"/>
      <c r="W122" s="11"/>
      <c r="X122" s="9"/>
      <c r="Y122" s="9"/>
    </row>
    <row r="123" spans="1:25" s="10" customFormat="1" x14ac:dyDescent="0.25">
      <c r="A123" s="1"/>
      <c r="B123" s="2"/>
      <c r="C123" s="3"/>
      <c r="D123" s="4"/>
      <c r="E123" s="4"/>
      <c r="F123" s="22"/>
      <c r="G123" s="9"/>
      <c r="H123" s="213"/>
      <c r="I123" s="7"/>
      <c r="J123" s="213"/>
      <c r="K123" s="7"/>
      <c r="L123" s="213"/>
      <c r="M123" s="7"/>
      <c r="N123" s="7"/>
      <c r="O123" s="7"/>
      <c r="P123" s="198"/>
      <c r="Q123" s="9"/>
      <c r="R123" s="9"/>
      <c r="S123" s="9"/>
      <c r="T123" s="9"/>
      <c r="V123" s="9"/>
      <c r="W123" s="11"/>
      <c r="X123" s="9"/>
      <c r="Y123" s="9"/>
    </row>
    <row r="124" spans="1:25" s="10" customFormat="1" x14ac:dyDescent="0.25">
      <c r="A124" s="1"/>
      <c r="B124" s="2"/>
      <c r="C124" s="3"/>
      <c r="D124" s="4"/>
      <c r="E124" s="4"/>
      <c r="F124" s="22"/>
      <c r="G124" s="9"/>
      <c r="H124" s="213"/>
      <c r="I124" s="7"/>
      <c r="J124" s="213"/>
      <c r="K124" s="7"/>
      <c r="L124" s="213"/>
      <c r="M124" s="7"/>
      <c r="N124" s="7"/>
      <c r="O124" s="7"/>
      <c r="P124" s="198"/>
      <c r="Q124" s="9"/>
      <c r="R124" s="9"/>
      <c r="S124" s="9"/>
      <c r="T124" s="9"/>
      <c r="V124" s="9"/>
      <c r="W124" s="11"/>
      <c r="X124" s="9"/>
      <c r="Y124" s="9"/>
    </row>
    <row r="125" spans="1:25" s="10" customFormat="1" x14ac:dyDescent="0.25">
      <c r="A125" s="1"/>
      <c r="B125" s="2"/>
      <c r="C125" s="3"/>
      <c r="D125" s="4"/>
      <c r="E125" s="4"/>
      <c r="F125" s="22"/>
      <c r="G125" s="9"/>
      <c r="H125" s="213"/>
      <c r="I125" s="7"/>
      <c r="J125" s="213"/>
      <c r="K125" s="7"/>
      <c r="L125" s="213"/>
      <c r="M125" s="7"/>
      <c r="N125" s="7"/>
      <c r="O125" s="7"/>
      <c r="P125" s="198"/>
      <c r="Q125" s="9"/>
      <c r="R125" s="9"/>
      <c r="S125" s="9"/>
      <c r="T125" s="9"/>
      <c r="V125" s="9"/>
      <c r="W125" s="11"/>
      <c r="X125" s="9"/>
      <c r="Y125" s="9"/>
    </row>
    <row r="126" spans="1:25" s="10" customFormat="1" x14ac:dyDescent="0.25">
      <c r="A126" s="1"/>
      <c r="B126" s="2"/>
      <c r="C126" s="3"/>
      <c r="D126" s="4"/>
      <c r="E126" s="4"/>
      <c r="F126" s="22"/>
      <c r="G126" s="9"/>
      <c r="H126" s="213"/>
      <c r="I126" s="7"/>
      <c r="J126" s="213"/>
      <c r="K126" s="7"/>
      <c r="L126" s="213"/>
      <c r="M126" s="7"/>
      <c r="N126" s="7"/>
      <c r="O126" s="7"/>
      <c r="P126" s="198"/>
      <c r="Q126" s="9"/>
      <c r="R126" s="9"/>
      <c r="S126" s="9"/>
      <c r="T126" s="9"/>
      <c r="V126" s="9"/>
      <c r="W126" s="11"/>
      <c r="X126" s="9"/>
      <c r="Y126" s="9"/>
    </row>
    <row r="127" spans="1:25" s="10" customFormat="1" x14ac:dyDescent="0.25">
      <c r="A127" s="1"/>
      <c r="B127" s="2"/>
      <c r="C127" s="3"/>
      <c r="D127" s="4"/>
      <c r="E127" s="4"/>
      <c r="F127" s="22"/>
      <c r="G127" s="9"/>
      <c r="H127" s="213"/>
      <c r="I127" s="7"/>
      <c r="J127" s="213"/>
      <c r="K127" s="7"/>
      <c r="L127" s="213"/>
      <c r="M127" s="7"/>
      <c r="N127" s="7"/>
      <c r="O127" s="7"/>
      <c r="P127" s="198"/>
      <c r="Q127" s="9"/>
      <c r="R127" s="9"/>
      <c r="S127" s="9"/>
      <c r="T127" s="9"/>
      <c r="V127" s="9"/>
      <c r="W127" s="11"/>
      <c r="X127" s="9"/>
      <c r="Y127" s="9"/>
    </row>
    <row r="128" spans="1:25" s="10" customFormat="1" x14ac:dyDescent="0.25">
      <c r="A128" s="1"/>
      <c r="B128" s="2"/>
      <c r="C128" s="3"/>
      <c r="D128" s="4"/>
      <c r="E128" s="4"/>
      <c r="F128" s="22"/>
      <c r="G128" s="9"/>
      <c r="H128" s="213"/>
      <c r="I128" s="7"/>
      <c r="J128" s="213"/>
      <c r="K128" s="7"/>
      <c r="L128" s="213"/>
      <c r="M128" s="7"/>
      <c r="N128" s="7"/>
      <c r="O128" s="7"/>
      <c r="P128" s="198"/>
      <c r="Q128" s="9"/>
      <c r="R128" s="9"/>
      <c r="S128" s="9"/>
      <c r="T128" s="9"/>
      <c r="V128" s="9"/>
      <c r="W128" s="11"/>
      <c r="X128" s="9"/>
      <c r="Y128" s="9"/>
    </row>
    <row r="129" spans="1:25" s="10" customFormat="1" x14ac:dyDescent="0.25">
      <c r="A129" s="1"/>
      <c r="B129" s="2"/>
      <c r="C129" s="3"/>
      <c r="D129" s="4"/>
      <c r="E129" s="4"/>
      <c r="F129" s="22"/>
      <c r="G129" s="9"/>
      <c r="H129" s="213"/>
      <c r="I129" s="7"/>
      <c r="J129" s="213"/>
      <c r="K129" s="7"/>
      <c r="L129" s="213"/>
      <c r="M129" s="7"/>
      <c r="N129" s="7"/>
      <c r="O129" s="7"/>
      <c r="P129" s="198"/>
      <c r="Q129" s="9"/>
      <c r="R129" s="9"/>
      <c r="S129" s="9"/>
      <c r="T129" s="9"/>
      <c r="V129" s="9"/>
      <c r="W129" s="11"/>
      <c r="X129" s="9"/>
      <c r="Y129" s="9"/>
    </row>
    <row r="130" spans="1:25" s="10" customFormat="1" x14ac:dyDescent="0.25">
      <c r="A130" s="1"/>
      <c r="B130" s="2"/>
      <c r="C130" s="3"/>
      <c r="D130" s="4"/>
      <c r="E130" s="4"/>
      <c r="F130" s="22"/>
      <c r="G130" s="9"/>
      <c r="H130" s="213"/>
      <c r="I130" s="7"/>
      <c r="J130" s="213"/>
      <c r="K130" s="7"/>
      <c r="L130" s="213"/>
      <c r="M130" s="7"/>
      <c r="N130" s="7"/>
      <c r="O130" s="7"/>
      <c r="P130" s="198"/>
      <c r="Q130" s="9"/>
      <c r="R130" s="9"/>
      <c r="S130" s="9"/>
      <c r="T130" s="9"/>
      <c r="V130" s="9"/>
      <c r="W130" s="11"/>
      <c r="X130" s="9"/>
      <c r="Y130" s="9"/>
    </row>
    <row r="131" spans="1:25" s="10" customFormat="1" x14ac:dyDescent="0.25">
      <c r="A131" s="1"/>
      <c r="B131" s="2"/>
      <c r="C131" s="3"/>
      <c r="D131" s="4"/>
      <c r="E131" s="4"/>
      <c r="F131" s="22"/>
      <c r="G131" s="9"/>
      <c r="H131" s="213"/>
      <c r="I131" s="7"/>
      <c r="J131" s="213"/>
      <c r="K131" s="7"/>
      <c r="L131" s="213"/>
      <c r="M131" s="7"/>
      <c r="N131" s="7"/>
      <c r="O131" s="7"/>
      <c r="P131" s="198"/>
      <c r="Q131" s="9"/>
      <c r="R131" s="9"/>
      <c r="S131" s="9"/>
      <c r="T131" s="9"/>
      <c r="V131" s="9"/>
      <c r="W131" s="11"/>
      <c r="X131" s="9"/>
      <c r="Y131" s="9"/>
    </row>
    <row r="132" spans="1:25" x14ac:dyDescent="0.25">
      <c r="P132" s="198"/>
    </row>
    <row r="133" spans="1:25" x14ac:dyDescent="0.25">
      <c r="P133" s="198"/>
    </row>
    <row r="134" spans="1:25" x14ac:dyDescent="0.25">
      <c r="P134" s="198"/>
    </row>
    <row r="135" spans="1:25" x14ac:dyDescent="0.25">
      <c r="P135" s="198"/>
    </row>
    <row r="136" spans="1:25" x14ac:dyDescent="0.25">
      <c r="P136" s="198"/>
    </row>
    <row r="137" spans="1:25" x14ac:dyDescent="0.25">
      <c r="P137" s="198"/>
    </row>
    <row r="138" spans="1:25" x14ac:dyDescent="0.25">
      <c r="P138" s="198"/>
    </row>
    <row r="139" spans="1:25" x14ac:dyDescent="0.25">
      <c r="P139" s="198"/>
    </row>
    <row r="140" spans="1:25" x14ac:dyDescent="0.25">
      <c r="P140" s="198"/>
    </row>
    <row r="141" spans="1:25" x14ac:dyDescent="0.25">
      <c r="P141" s="198"/>
    </row>
    <row r="142" spans="1:25" x14ac:dyDescent="0.25">
      <c r="P142" s="198"/>
    </row>
    <row r="143" spans="1:25" x14ac:dyDescent="0.25">
      <c r="P143" s="198"/>
    </row>
    <row r="144" spans="1:25" x14ac:dyDescent="0.25">
      <c r="P144" s="198"/>
    </row>
    <row r="145" spans="16:16" x14ac:dyDescent="0.25">
      <c r="P145" s="198"/>
    </row>
    <row r="146" spans="16:16" x14ac:dyDescent="0.25">
      <c r="P146" s="198"/>
    </row>
    <row r="147" spans="16:16" x14ac:dyDescent="0.25">
      <c r="P147" s="198"/>
    </row>
    <row r="148" spans="16:16" x14ac:dyDescent="0.25">
      <c r="P148" s="198"/>
    </row>
    <row r="149" spans="16:16" x14ac:dyDescent="0.25">
      <c r="P149" s="198"/>
    </row>
    <row r="150" spans="16:16" x14ac:dyDescent="0.25">
      <c r="P150" s="198"/>
    </row>
    <row r="151" spans="16:16" x14ac:dyDescent="0.25">
      <c r="P151" s="198"/>
    </row>
    <row r="152" spans="16:16" x14ac:dyDescent="0.25">
      <c r="P152" s="198"/>
    </row>
    <row r="153" spans="16:16" x14ac:dyDescent="0.25">
      <c r="P153" s="198"/>
    </row>
    <row r="154" spans="16:16" x14ac:dyDescent="0.25">
      <c r="P154" s="198"/>
    </row>
    <row r="155" spans="16:16" x14ac:dyDescent="0.25">
      <c r="P155" s="198"/>
    </row>
    <row r="156" spans="16:16" x14ac:dyDescent="0.25">
      <c r="P156" s="198"/>
    </row>
    <row r="157" spans="16:16" x14ac:dyDescent="0.25">
      <c r="P157" s="198"/>
    </row>
    <row r="158" spans="16:16" x14ac:dyDescent="0.25">
      <c r="P158" s="198"/>
    </row>
    <row r="159" spans="16:16" x14ac:dyDescent="0.25">
      <c r="P159" s="198"/>
    </row>
    <row r="160" spans="16:16" x14ac:dyDescent="0.25">
      <c r="P160" s="198"/>
    </row>
    <row r="161" spans="16:16" x14ac:dyDescent="0.25">
      <c r="P161" s="198"/>
    </row>
    <row r="162" spans="16:16" x14ac:dyDescent="0.25">
      <c r="P162" s="198"/>
    </row>
    <row r="163" spans="16:16" x14ac:dyDescent="0.25">
      <c r="P163" s="198"/>
    </row>
    <row r="164" spans="16:16" x14ac:dyDescent="0.25">
      <c r="P164" s="198"/>
    </row>
    <row r="165" spans="16:16" x14ac:dyDescent="0.25">
      <c r="P165" s="198"/>
    </row>
    <row r="166" spans="16:16" x14ac:dyDescent="0.25">
      <c r="P166" s="198"/>
    </row>
    <row r="167" spans="16:16" x14ac:dyDescent="0.25">
      <c r="P167" s="198"/>
    </row>
    <row r="168" spans="16:16" x14ac:dyDescent="0.25">
      <c r="P168" s="198"/>
    </row>
    <row r="169" spans="16:16" x14ac:dyDescent="0.25">
      <c r="P169" s="198"/>
    </row>
    <row r="170" spans="16:16" x14ac:dyDescent="0.25">
      <c r="P170" s="198"/>
    </row>
    <row r="171" spans="16:16" x14ac:dyDescent="0.25">
      <c r="P171" s="198"/>
    </row>
    <row r="172" spans="16:16" x14ac:dyDescent="0.25">
      <c r="P172" s="198"/>
    </row>
    <row r="173" spans="16:16" x14ac:dyDescent="0.25">
      <c r="P173" s="198"/>
    </row>
    <row r="174" spans="16:16" x14ac:dyDescent="0.25">
      <c r="P174" s="198"/>
    </row>
    <row r="175" spans="16:16" x14ac:dyDescent="0.25">
      <c r="P175" s="198"/>
    </row>
    <row r="176" spans="16:16" x14ac:dyDescent="0.25">
      <c r="P176" s="198"/>
    </row>
    <row r="177" spans="16:16" x14ac:dyDescent="0.25">
      <c r="P177" s="198"/>
    </row>
    <row r="178" spans="16:16" x14ac:dyDescent="0.25">
      <c r="P178" s="198"/>
    </row>
    <row r="179" spans="16:16" x14ac:dyDescent="0.25">
      <c r="P179" s="198"/>
    </row>
    <row r="180" spans="16:16" x14ac:dyDescent="0.25">
      <c r="P180" s="198"/>
    </row>
    <row r="181" spans="16:16" x14ac:dyDescent="0.25">
      <c r="P181" s="198"/>
    </row>
    <row r="182" spans="16:16" x14ac:dyDescent="0.25">
      <c r="P182" s="198"/>
    </row>
    <row r="183" spans="16:16" x14ac:dyDescent="0.25">
      <c r="P183" s="198"/>
    </row>
    <row r="184" spans="16:16" x14ac:dyDescent="0.25">
      <c r="P184" s="198"/>
    </row>
    <row r="185" spans="16:16" x14ac:dyDescent="0.25">
      <c r="P185" s="198"/>
    </row>
    <row r="186" spans="16:16" x14ac:dyDescent="0.25">
      <c r="P186" s="198"/>
    </row>
    <row r="187" spans="16:16" x14ac:dyDescent="0.25">
      <c r="P187" s="198"/>
    </row>
    <row r="188" spans="16:16" x14ac:dyDescent="0.25">
      <c r="P188" s="198"/>
    </row>
    <row r="189" spans="16:16" x14ac:dyDescent="0.25">
      <c r="P189" s="198"/>
    </row>
    <row r="190" spans="16:16" x14ac:dyDescent="0.25">
      <c r="P190" s="198"/>
    </row>
    <row r="191" spans="16:16" x14ac:dyDescent="0.25">
      <c r="P191" s="198"/>
    </row>
    <row r="192" spans="16:16" x14ac:dyDescent="0.25">
      <c r="P192" s="198"/>
    </row>
    <row r="193" spans="16:16" x14ac:dyDescent="0.25">
      <c r="P193" s="198"/>
    </row>
    <row r="194" spans="16:16" x14ac:dyDescent="0.25">
      <c r="P194" s="198"/>
    </row>
    <row r="195" spans="16:16" x14ac:dyDescent="0.25">
      <c r="P195" s="198"/>
    </row>
    <row r="196" spans="16:16" x14ac:dyDescent="0.25">
      <c r="P196" s="198"/>
    </row>
    <row r="197" spans="16:16" x14ac:dyDescent="0.25">
      <c r="P197" s="198"/>
    </row>
    <row r="198" spans="16:16" x14ac:dyDescent="0.25">
      <c r="P198" s="198"/>
    </row>
    <row r="199" spans="16:16" x14ac:dyDescent="0.25">
      <c r="P199" s="198"/>
    </row>
    <row r="200" spans="16:16" x14ac:dyDescent="0.25">
      <c r="P200" s="198"/>
    </row>
    <row r="201" spans="16:16" x14ac:dyDescent="0.25">
      <c r="P201" s="198"/>
    </row>
    <row r="202" spans="16:16" x14ac:dyDescent="0.25">
      <c r="P202" s="198"/>
    </row>
    <row r="203" spans="16:16" x14ac:dyDescent="0.25">
      <c r="P203" s="198"/>
    </row>
    <row r="204" spans="16:16" x14ac:dyDescent="0.25">
      <c r="P204" s="198"/>
    </row>
    <row r="205" spans="16:16" x14ac:dyDescent="0.25">
      <c r="P205" s="198"/>
    </row>
    <row r="206" spans="16:16" x14ac:dyDescent="0.25">
      <c r="P206" s="198"/>
    </row>
    <row r="207" spans="16:16" x14ac:dyDescent="0.25">
      <c r="P207" s="198"/>
    </row>
    <row r="208" spans="16:16" x14ac:dyDescent="0.25">
      <c r="P208" s="198"/>
    </row>
    <row r="209" spans="16:16" x14ac:dyDescent="0.25">
      <c r="P209" s="198"/>
    </row>
    <row r="210" spans="16:16" x14ac:dyDescent="0.25">
      <c r="P210" s="198"/>
    </row>
    <row r="211" spans="16:16" x14ac:dyDescent="0.25">
      <c r="P211" s="198"/>
    </row>
    <row r="212" spans="16:16" x14ac:dyDescent="0.25">
      <c r="P212" s="198"/>
    </row>
    <row r="213" spans="16:16" x14ac:dyDescent="0.25">
      <c r="P213" s="198"/>
    </row>
    <row r="214" spans="16:16" x14ac:dyDescent="0.25">
      <c r="P214" s="198"/>
    </row>
    <row r="215" spans="16:16" x14ac:dyDescent="0.25">
      <c r="P215" s="198"/>
    </row>
    <row r="216" spans="16:16" x14ac:dyDescent="0.25">
      <c r="P216" s="198"/>
    </row>
    <row r="217" spans="16:16" x14ac:dyDescent="0.25">
      <c r="P217" s="198"/>
    </row>
    <row r="218" spans="16:16" x14ac:dyDescent="0.25">
      <c r="P218" s="198"/>
    </row>
    <row r="219" spans="16:16" x14ac:dyDescent="0.25">
      <c r="P219" s="198"/>
    </row>
    <row r="220" spans="16:16" x14ac:dyDescent="0.25">
      <c r="P220" s="198"/>
    </row>
    <row r="221" spans="16:16" x14ac:dyDescent="0.25">
      <c r="P221" s="198"/>
    </row>
    <row r="222" spans="16:16" x14ac:dyDescent="0.25">
      <c r="P222" s="198"/>
    </row>
    <row r="223" spans="16:16" x14ac:dyDescent="0.25">
      <c r="P223" s="198"/>
    </row>
    <row r="224" spans="16:16" x14ac:dyDescent="0.25">
      <c r="P224" s="198"/>
    </row>
    <row r="225" spans="16:16" x14ac:dyDescent="0.25">
      <c r="P225" s="198"/>
    </row>
    <row r="226" spans="16:16" x14ac:dyDescent="0.25">
      <c r="P226" s="198"/>
    </row>
    <row r="227" spans="16:16" x14ac:dyDescent="0.25">
      <c r="P227" s="198"/>
    </row>
    <row r="228" spans="16:16" x14ac:dyDescent="0.25">
      <c r="P228" s="198"/>
    </row>
    <row r="229" spans="16:16" x14ac:dyDescent="0.25">
      <c r="P229" s="198"/>
    </row>
    <row r="230" spans="16:16" x14ac:dyDescent="0.25">
      <c r="P230" s="198"/>
    </row>
    <row r="231" spans="16:16" x14ac:dyDescent="0.25">
      <c r="P231" s="198"/>
    </row>
    <row r="232" spans="16:16" x14ac:dyDescent="0.25">
      <c r="P232" s="198"/>
    </row>
    <row r="233" spans="16:16" x14ac:dyDescent="0.25">
      <c r="P233" s="198"/>
    </row>
    <row r="234" spans="16:16" x14ac:dyDescent="0.25">
      <c r="P234" s="198"/>
    </row>
    <row r="235" spans="16:16" x14ac:dyDescent="0.25">
      <c r="P235" s="198"/>
    </row>
    <row r="236" spans="16:16" x14ac:dyDescent="0.25">
      <c r="P236" s="198"/>
    </row>
    <row r="237" spans="16:16" x14ac:dyDescent="0.25">
      <c r="P237" s="198"/>
    </row>
    <row r="238" spans="16:16" x14ac:dyDescent="0.25">
      <c r="P238" s="198"/>
    </row>
    <row r="239" spans="16:16" x14ac:dyDescent="0.25">
      <c r="P239" s="198"/>
    </row>
    <row r="240" spans="16:16" x14ac:dyDescent="0.25">
      <c r="P240" s="198"/>
    </row>
    <row r="241" spans="1:23 16384:16384" x14ac:dyDescent="0.25">
      <c r="P241" s="198"/>
    </row>
    <row r="242" spans="1:23 16384:16384" x14ac:dyDescent="0.25">
      <c r="P242" s="198"/>
    </row>
    <row r="243" spans="1:23 16384:16384" x14ac:dyDescent="0.25">
      <c r="P243" s="198"/>
    </row>
    <row r="244" spans="1:23 16384:16384" x14ac:dyDescent="0.25">
      <c r="P244" s="198"/>
    </row>
    <row r="245" spans="1:23 16384:16384" x14ac:dyDescent="0.25">
      <c r="P245" s="198"/>
      <c r="XFD245" s="11"/>
    </row>
    <row r="246" spans="1:23 16384:16384" hidden="1" x14ac:dyDescent="0.25">
      <c r="A246" s="9"/>
      <c r="P246" s="198"/>
    </row>
    <row r="247" spans="1:23 16384:16384" hidden="1" x14ac:dyDescent="0.25">
      <c r="A247" s="11"/>
      <c r="B247" s="9"/>
      <c r="P247" s="198"/>
      <c r="XFD247" s="10"/>
    </row>
    <row r="248" spans="1:23 16384:16384" ht="20.25" hidden="1" x14ac:dyDescent="0.25">
      <c r="A248" s="10"/>
      <c r="B248" s="9"/>
      <c r="C248" s="11"/>
      <c r="P248" s="198"/>
    </row>
    <row r="249" spans="1:23 16384:16384" ht="20.25" hidden="1" x14ac:dyDescent="0.25">
      <c r="A249" s="11"/>
      <c r="B249" s="9"/>
      <c r="C249" s="10"/>
      <c r="D249" s="9"/>
      <c r="V249"/>
      <c r="W249"/>
    </row>
  </sheetData>
  <sheetProtection password="D8BA" sheet="1" objects="1" scenarios="1" selectLockedCells="1"/>
  <protectedRanges>
    <protectedRange sqref="G10" name="DESCONTO"/>
  </protectedRanges>
  <mergeCells count="31">
    <mergeCell ref="P12:U12"/>
    <mergeCell ref="D4:U4"/>
    <mergeCell ref="D5:U5"/>
    <mergeCell ref="D6:U6"/>
    <mergeCell ref="I7:P7"/>
    <mergeCell ref="D8:U8"/>
    <mergeCell ref="D10:F10"/>
    <mergeCell ref="D12:D13"/>
    <mergeCell ref="E12:E13"/>
    <mergeCell ref="F12:F13"/>
    <mergeCell ref="G12:G13"/>
    <mergeCell ref="I12:N12"/>
    <mergeCell ref="D84:N84"/>
    <mergeCell ref="P84:T84"/>
    <mergeCell ref="D85:M85"/>
    <mergeCell ref="P85:T85"/>
    <mergeCell ref="D86:N86"/>
    <mergeCell ref="P86:T86"/>
    <mergeCell ref="D88:N88"/>
    <mergeCell ref="P88:T88"/>
    <mergeCell ref="D89:M89"/>
    <mergeCell ref="P89:T89"/>
    <mergeCell ref="D90:N90"/>
    <mergeCell ref="P90:T90"/>
    <mergeCell ref="P103:T103"/>
    <mergeCell ref="D92:N92"/>
    <mergeCell ref="P92:T92"/>
    <mergeCell ref="D93:N93"/>
    <mergeCell ref="P93:T93"/>
    <mergeCell ref="D94:N94"/>
    <mergeCell ref="P94:T94"/>
  </mergeCells>
  <dataValidations disablePrompts="1" count="1">
    <dataValidation type="decimal" allowBlank="1" showInputMessage="1" showErrorMessage="1" errorTitle="BDI" error="O valor deverá estar contido entre 0,00% e 30,00%." promptTitle="BDI" prompt="O valor deverá estar contido entre 0,00% e 30,00%." sqref="WVV983129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N65621 JJ65621 TF65621 ADB65621 AMX65621 AWT65621 BGP65621 BQL65621 CAH65621 CKD65621 CTZ65621 DDV65621 DNR65621 DXN65621 EHJ65621 ERF65621 FBB65621 FKX65621 FUT65621 GEP65621 GOL65621 GYH65621 HID65621 HRZ65621 IBV65621 ILR65621 IVN65621 JFJ65621 JPF65621 JZB65621 KIX65621 KST65621 LCP65621 LML65621 LWH65621 MGD65621 MPZ65621 MZV65621 NJR65621 NTN65621 ODJ65621 ONF65621 OXB65621 PGX65621 PQT65621 QAP65621 QKL65621 QUH65621 RED65621 RNZ65621 RXV65621 SHR65621 SRN65621 TBJ65621 TLF65621 TVB65621 UEX65621 UOT65621 UYP65621 VIL65621 VSH65621 WCD65621 WLZ65621 WVV65621 N131157 JJ131157 TF131157 ADB131157 AMX131157 AWT131157 BGP131157 BQL131157 CAH131157 CKD131157 CTZ131157 DDV131157 DNR131157 DXN131157 EHJ131157 ERF131157 FBB131157 FKX131157 FUT131157 GEP131157 GOL131157 GYH131157 HID131157 HRZ131157 IBV131157 ILR131157 IVN131157 JFJ131157 JPF131157 JZB131157 KIX131157 KST131157 LCP131157 LML131157 LWH131157 MGD131157 MPZ131157 MZV131157 NJR131157 NTN131157 ODJ131157 ONF131157 OXB131157 PGX131157 PQT131157 QAP131157 QKL131157 QUH131157 RED131157 RNZ131157 RXV131157 SHR131157 SRN131157 TBJ131157 TLF131157 TVB131157 UEX131157 UOT131157 UYP131157 VIL131157 VSH131157 WCD131157 WLZ131157 WVV131157 N196693 JJ196693 TF196693 ADB196693 AMX196693 AWT196693 BGP196693 BQL196693 CAH196693 CKD196693 CTZ196693 DDV196693 DNR196693 DXN196693 EHJ196693 ERF196693 FBB196693 FKX196693 FUT196693 GEP196693 GOL196693 GYH196693 HID196693 HRZ196693 IBV196693 ILR196693 IVN196693 JFJ196693 JPF196693 JZB196693 KIX196693 KST196693 LCP196693 LML196693 LWH196693 MGD196693 MPZ196693 MZV196693 NJR196693 NTN196693 ODJ196693 ONF196693 OXB196693 PGX196693 PQT196693 QAP196693 QKL196693 QUH196693 RED196693 RNZ196693 RXV196693 SHR196693 SRN196693 TBJ196693 TLF196693 TVB196693 UEX196693 UOT196693 UYP196693 VIL196693 VSH196693 WCD196693 WLZ196693 WVV196693 N262229 JJ262229 TF262229 ADB262229 AMX262229 AWT262229 BGP262229 BQL262229 CAH262229 CKD262229 CTZ262229 DDV262229 DNR262229 DXN262229 EHJ262229 ERF262229 FBB262229 FKX262229 FUT262229 GEP262229 GOL262229 GYH262229 HID262229 HRZ262229 IBV262229 ILR262229 IVN262229 JFJ262229 JPF262229 JZB262229 KIX262229 KST262229 LCP262229 LML262229 LWH262229 MGD262229 MPZ262229 MZV262229 NJR262229 NTN262229 ODJ262229 ONF262229 OXB262229 PGX262229 PQT262229 QAP262229 QKL262229 QUH262229 RED262229 RNZ262229 RXV262229 SHR262229 SRN262229 TBJ262229 TLF262229 TVB262229 UEX262229 UOT262229 UYP262229 VIL262229 VSH262229 WCD262229 WLZ262229 WVV262229 N327765 JJ327765 TF327765 ADB327765 AMX327765 AWT327765 BGP327765 BQL327765 CAH327765 CKD327765 CTZ327765 DDV327765 DNR327765 DXN327765 EHJ327765 ERF327765 FBB327765 FKX327765 FUT327765 GEP327765 GOL327765 GYH327765 HID327765 HRZ327765 IBV327765 ILR327765 IVN327765 JFJ327765 JPF327765 JZB327765 KIX327765 KST327765 LCP327765 LML327765 LWH327765 MGD327765 MPZ327765 MZV327765 NJR327765 NTN327765 ODJ327765 ONF327765 OXB327765 PGX327765 PQT327765 QAP327765 QKL327765 QUH327765 RED327765 RNZ327765 RXV327765 SHR327765 SRN327765 TBJ327765 TLF327765 TVB327765 UEX327765 UOT327765 UYP327765 VIL327765 VSH327765 WCD327765 WLZ327765 WVV327765 N393301 JJ393301 TF393301 ADB393301 AMX393301 AWT393301 BGP393301 BQL393301 CAH393301 CKD393301 CTZ393301 DDV393301 DNR393301 DXN393301 EHJ393301 ERF393301 FBB393301 FKX393301 FUT393301 GEP393301 GOL393301 GYH393301 HID393301 HRZ393301 IBV393301 ILR393301 IVN393301 JFJ393301 JPF393301 JZB393301 KIX393301 KST393301 LCP393301 LML393301 LWH393301 MGD393301 MPZ393301 MZV393301 NJR393301 NTN393301 ODJ393301 ONF393301 OXB393301 PGX393301 PQT393301 QAP393301 QKL393301 QUH393301 RED393301 RNZ393301 RXV393301 SHR393301 SRN393301 TBJ393301 TLF393301 TVB393301 UEX393301 UOT393301 UYP393301 VIL393301 VSH393301 WCD393301 WLZ393301 WVV393301 N458837 JJ458837 TF458837 ADB458837 AMX458837 AWT458837 BGP458837 BQL458837 CAH458837 CKD458837 CTZ458837 DDV458837 DNR458837 DXN458837 EHJ458837 ERF458837 FBB458837 FKX458837 FUT458837 GEP458837 GOL458837 GYH458837 HID458837 HRZ458837 IBV458837 ILR458837 IVN458837 JFJ458837 JPF458837 JZB458837 KIX458837 KST458837 LCP458837 LML458837 LWH458837 MGD458837 MPZ458837 MZV458837 NJR458837 NTN458837 ODJ458837 ONF458837 OXB458837 PGX458837 PQT458837 QAP458837 QKL458837 QUH458837 RED458837 RNZ458837 RXV458837 SHR458837 SRN458837 TBJ458837 TLF458837 TVB458837 UEX458837 UOT458837 UYP458837 VIL458837 VSH458837 WCD458837 WLZ458837 WVV458837 N524373 JJ524373 TF524373 ADB524373 AMX524373 AWT524373 BGP524373 BQL524373 CAH524373 CKD524373 CTZ524373 DDV524373 DNR524373 DXN524373 EHJ524373 ERF524373 FBB524373 FKX524373 FUT524373 GEP524373 GOL524373 GYH524373 HID524373 HRZ524373 IBV524373 ILR524373 IVN524373 JFJ524373 JPF524373 JZB524373 KIX524373 KST524373 LCP524373 LML524373 LWH524373 MGD524373 MPZ524373 MZV524373 NJR524373 NTN524373 ODJ524373 ONF524373 OXB524373 PGX524373 PQT524373 QAP524373 QKL524373 QUH524373 RED524373 RNZ524373 RXV524373 SHR524373 SRN524373 TBJ524373 TLF524373 TVB524373 UEX524373 UOT524373 UYP524373 VIL524373 VSH524373 WCD524373 WLZ524373 WVV524373 N589909 JJ589909 TF589909 ADB589909 AMX589909 AWT589909 BGP589909 BQL589909 CAH589909 CKD589909 CTZ589909 DDV589909 DNR589909 DXN589909 EHJ589909 ERF589909 FBB589909 FKX589909 FUT589909 GEP589909 GOL589909 GYH589909 HID589909 HRZ589909 IBV589909 ILR589909 IVN589909 JFJ589909 JPF589909 JZB589909 KIX589909 KST589909 LCP589909 LML589909 LWH589909 MGD589909 MPZ589909 MZV589909 NJR589909 NTN589909 ODJ589909 ONF589909 OXB589909 PGX589909 PQT589909 QAP589909 QKL589909 QUH589909 RED589909 RNZ589909 RXV589909 SHR589909 SRN589909 TBJ589909 TLF589909 TVB589909 UEX589909 UOT589909 UYP589909 VIL589909 VSH589909 WCD589909 WLZ589909 WVV589909 N655445 JJ655445 TF655445 ADB655445 AMX655445 AWT655445 BGP655445 BQL655445 CAH655445 CKD655445 CTZ655445 DDV655445 DNR655445 DXN655445 EHJ655445 ERF655445 FBB655445 FKX655445 FUT655445 GEP655445 GOL655445 GYH655445 HID655445 HRZ655445 IBV655445 ILR655445 IVN655445 JFJ655445 JPF655445 JZB655445 KIX655445 KST655445 LCP655445 LML655445 LWH655445 MGD655445 MPZ655445 MZV655445 NJR655445 NTN655445 ODJ655445 ONF655445 OXB655445 PGX655445 PQT655445 QAP655445 QKL655445 QUH655445 RED655445 RNZ655445 RXV655445 SHR655445 SRN655445 TBJ655445 TLF655445 TVB655445 UEX655445 UOT655445 UYP655445 VIL655445 VSH655445 WCD655445 WLZ655445 WVV655445 N720981 JJ720981 TF720981 ADB720981 AMX720981 AWT720981 BGP720981 BQL720981 CAH720981 CKD720981 CTZ720981 DDV720981 DNR720981 DXN720981 EHJ720981 ERF720981 FBB720981 FKX720981 FUT720981 GEP720981 GOL720981 GYH720981 HID720981 HRZ720981 IBV720981 ILR720981 IVN720981 JFJ720981 JPF720981 JZB720981 KIX720981 KST720981 LCP720981 LML720981 LWH720981 MGD720981 MPZ720981 MZV720981 NJR720981 NTN720981 ODJ720981 ONF720981 OXB720981 PGX720981 PQT720981 QAP720981 QKL720981 QUH720981 RED720981 RNZ720981 RXV720981 SHR720981 SRN720981 TBJ720981 TLF720981 TVB720981 UEX720981 UOT720981 UYP720981 VIL720981 VSH720981 WCD720981 WLZ720981 WVV720981 N786517 JJ786517 TF786517 ADB786517 AMX786517 AWT786517 BGP786517 BQL786517 CAH786517 CKD786517 CTZ786517 DDV786517 DNR786517 DXN786517 EHJ786517 ERF786517 FBB786517 FKX786517 FUT786517 GEP786517 GOL786517 GYH786517 HID786517 HRZ786517 IBV786517 ILR786517 IVN786517 JFJ786517 JPF786517 JZB786517 KIX786517 KST786517 LCP786517 LML786517 LWH786517 MGD786517 MPZ786517 MZV786517 NJR786517 NTN786517 ODJ786517 ONF786517 OXB786517 PGX786517 PQT786517 QAP786517 QKL786517 QUH786517 RED786517 RNZ786517 RXV786517 SHR786517 SRN786517 TBJ786517 TLF786517 TVB786517 UEX786517 UOT786517 UYP786517 VIL786517 VSH786517 WCD786517 WLZ786517 WVV786517 N852053 JJ852053 TF852053 ADB852053 AMX852053 AWT852053 BGP852053 BQL852053 CAH852053 CKD852053 CTZ852053 DDV852053 DNR852053 DXN852053 EHJ852053 ERF852053 FBB852053 FKX852053 FUT852053 GEP852053 GOL852053 GYH852053 HID852053 HRZ852053 IBV852053 ILR852053 IVN852053 JFJ852053 JPF852053 JZB852053 KIX852053 KST852053 LCP852053 LML852053 LWH852053 MGD852053 MPZ852053 MZV852053 NJR852053 NTN852053 ODJ852053 ONF852053 OXB852053 PGX852053 PQT852053 QAP852053 QKL852053 QUH852053 RED852053 RNZ852053 RXV852053 SHR852053 SRN852053 TBJ852053 TLF852053 TVB852053 UEX852053 UOT852053 UYP852053 VIL852053 VSH852053 WCD852053 WLZ852053 WVV852053 N917589 JJ917589 TF917589 ADB917589 AMX917589 AWT917589 BGP917589 BQL917589 CAH917589 CKD917589 CTZ917589 DDV917589 DNR917589 DXN917589 EHJ917589 ERF917589 FBB917589 FKX917589 FUT917589 GEP917589 GOL917589 GYH917589 HID917589 HRZ917589 IBV917589 ILR917589 IVN917589 JFJ917589 JPF917589 JZB917589 KIX917589 KST917589 LCP917589 LML917589 LWH917589 MGD917589 MPZ917589 MZV917589 NJR917589 NTN917589 ODJ917589 ONF917589 OXB917589 PGX917589 PQT917589 QAP917589 QKL917589 QUH917589 RED917589 RNZ917589 RXV917589 SHR917589 SRN917589 TBJ917589 TLF917589 TVB917589 UEX917589 UOT917589 UYP917589 VIL917589 VSH917589 WCD917589 WLZ917589 WVV917589 N983125 JJ983125 TF983125 ADB983125 AMX983125 AWT983125 BGP983125 BQL983125 CAH983125 CKD983125 CTZ983125 DDV983125 DNR983125 DXN983125 EHJ983125 ERF983125 FBB983125 FKX983125 FUT983125 GEP983125 GOL983125 GYH983125 HID983125 HRZ983125 IBV983125 ILR983125 IVN983125 JFJ983125 JPF983125 JZB983125 KIX983125 KST983125 LCP983125 LML983125 LWH983125 MGD983125 MPZ983125 MZV983125 NJR983125 NTN983125 ODJ983125 ONF983125 OXB983125 PGX983125 PQT983125 QAP983125 QKL983125 QUH983125 RED983125 RNZ983125 RXV983125 SHR983125 SRN983125 TBJ983125 TLF983125 TVB983125 UEX983125 UOT983125 UYP983125 VIL983125 VSH983125 WCD983125 WLZ983125 WVV983125 WLZ98312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N65625 JJ65625 TF65625 ADB65625 AMX65625 AWT65625 BGP65625 BQL65625 CAH65625 CKD65625 CTZ65625 DDV65625 DNR65625 DXN65625 EHJ65625 ERF65625 FBB65625 FKX65625 FUT65625 GEP65625 GOL65625 GYH65625 HID65625 HRZ65625 IBV65625 ILR65625 IVN65625 JFJ65625 JPF65625 JZB65625 KIX65625 KST65625 LCP65625 LML65625 LWH65625 MGD65625 MPZ65625 MZV65625 NJR65625 NTN65625 ODJ65625 ONF65625 OXB65625 PGX65625 PQT65625 QAP65625 QKL65625 QUH65625 RED65625 RNZ65625 RXV65625 SHR65625 SRN65625 TBJ65625 TLF65625 TVB65625 UEX65625 UOT65625 UYP65625 VIL65625 VSH65625 WCD65625 WLZ65625 WVV65625 N131161 JJ131161 TF131161 ADB131161 AMX131161 AWT131161 BGP131161 BQL131161 CAH131161 CKD131161 CTZ131161 DDV131161 DNR131161 DXN131161 EHJ131161 ERF131161 FBB131161 FKX131161 FUT131161 GEP131161 GOL131161 GYH131161 HID131161 HRZ131161 IBV131161 ILR131161 IVN131161 JFJ131161 JPF131161 JZB131161 KIX131161 KST131161 LCP131161 LML131161 LWH131161 MGD131161 MPZ131161 MZV131161 NJR131161 NTN131161 ODJ131161 ONF131161 OXB131161 PGX131161 PQT131161 QAP131161 QKL131161 QUH131161 RED131161 RNZ131161 RXV131161 SHR131161 SRN131161 TBJ131161 TLF131161 TVB131161 UEX131161 UOT131161 UYP131161 VIL131161 VSH131161 WCD131161 WLZ131161 WVV131161 N196697 JJ196697 TF196697 ADB196697 AMX196697 AWT196697 BGP196697 BQL196697 CAH196697 CKD196697 CTZ196697 DDV196697 DNR196697 DXN196697 EHJ196697 ERF196697 FBB196697 FKX196697 FUT196697 GEP196697 GOL196697 GYH196697 HID196697 HRZ196697 IBV196697 ILR196697 IVN196697 JFJ196697 JPF196697 JZB196697 KIX196697 KST196697 LCP196697 LML196697 LWH196697 MGD196697 MPZ196697 MZV196697 NJR196697 NTN196697 ODJ196697 ONF196697 OXB196697 PGX196697 PQT196697 QAP196697 QKL196697 QUH196697 RED196697 RNZ196697 RXV196697 SHR196697 SRN196697 TBJ196697 TLF196697 TVB196697 UEX196697 UOT196697 UYP196697 VIL196697 VSH196697 WCD196697 WLZ196697 WVV196697 N262233 JJ262233 TF262233 ADB262233 AMX262233 AWT262233 BGP262233 BQL262233 CAH262233 CKD262233 CTZ262233 DDV262233 DNR262233 DXN262233 EHJ262233 ERF262233 FBB262233 FKX262233 FUT262233 GEP262233 GOL262233 GYH262233 HID262233 HRZ262233 IBV262233 ILR262233 IVN262233 JFJ262233 JPF262233 JZB262233 KIX262233 KST262233 LCP262233 LML262233 LWH262233 MGD262233 MPZ262233 MZV262233 NJR262233 NTN262233 ODJ262233 ONF262233 OXB262233 PGX262233 PQT262233 QAP262233 QKL262233 QUH262233 RED262233 RNZ262233 RXV262233 SHR262233 SRN262233 TBJ262233 TLF262233 TVB262233 UEX262233 UOT262233 UYP262233 VIL262233 VSH262233 WCD262233 WLZ262233 WVV262233 N327769 JJ327769 TF327769 ADB327769 AMX327769 AWT327769 BGP327769 BQL327769 CAH327769 CKD327769 CTZ327769 DDV327769 DNR327769 DXN327769 EHJ327769 ERF327769 FBB327769 FKX327769 FUT327769 GEP327769 GOL327769 GYH327769 HID327769 HRZ327769 IBV327769 ILR327769 IVN327769 JFJ327769 JPF327769 JZB327769 KIX327769 KST327769 LCP327769 LML327769 LWH327769 MGD327769 MPZ327769 MZV327769 NJR327769 NTN327769 ODJ327769 ONF327769 OXB327769 PGX327769 PQT327769 QAP327769 QKL327769 QUH327769 RED327769 RNZ327769 RXV327769 SHR327769 SRN327769 TBJ327769 TLF327769 TVB327769 UEX327769 UOT327769 UYP327769 VIL327769 VSH327769 WCD327769 WLZ327769 WVV327769 N393305 JJ393305 TF393305 ADB393305 AMX393305 AWT393305 BGP393305 BQL393305 CAH393305 CKD393305 CTZ393305 DDV393305 DNR393305 DXN393305 EHJ393305 ERF393305 FBB393305 FKX393305 FUT393305 GEP393305 GOL393305 GYH393305 HID393305 HRZ393305 IBV393305 ILR393305 IVN393305 JFJ393305 JPF393305 JZB393305 KIX393305 KST393305 LCP393305 LML393305 LWH393305 MGD393305 MPZ393305 MZV393305 NJR393305 NTN393305 ODJ393305 ONF393305 OXB393305 PGX393305 PQT393305 QAP393305 QKL393305 QUH393305 RED393305 RNZ393305 RXV393305 SHR393305 SRN393305 TBJ393305 TLF393305 TVB393305 UEX393305 UOT393305 UYP393305 VIL393305 VSH393305 WCD393305 WLZ393305 WVV393305 N458841 JJ458841 TF458841 ADB458841 AMX458841 AWT458841 BGP458841 BQL458841 CAH458841 CKD458841 CTZ458841 DDV458841 DNR458841 DXN458841 EHJ458841 ERF458841 FBB458841 FKX458841 FUT458841 GEP458841 GOL458841 GYH458841 HID458841 HRZ458841 IBV458841 ILR458841 IVN458841 JFJ458841 JPF458841 JZB458841 KIX458841 KST458841 LCP458841 LML458841 LWH458841 MGD458841 MPZ458841 MZV458841 NJR458841 NTN458841 ODJ458841 ONF458841 OXB458841 PGX458841 PQT458841 QAP458841 QKL458841 QUH458841 RED458841 RNZ458841 RXV458841 SHR458841 SRN458841 TBJ458841 TLF458841 TVB458841 UEX458841 UOT458841 UYP458841 VIL458841 VSH458841 WCD458841 WLZ458841 WVV458841 N524377 JJ524377 TF524377 ADB524377 AMX524377 AWT524377 BGP524377 BQL524377 CAH524377 CKD524377 CTZ524377 DDV524377 DNR524377 DXN524377 EHJ524377 ERF524377 FBB524377 FKX524377 FUT524377 GEP524377 GOL524377 GYH524377 HID524377 HRZ524377 IBV524377 ILR524377 IVN524377 JFJ524377 JPF524377 JZB524377 KIX524377 KST524377 LCP524377 LML524377 LWH524377 MGD524377 MPZ524377 MZV524377 NJR524377 NTN524377 ODJ524377 ONF524377 OXB524377 PGX524377 PQT524377 QAP524377 QKL524377 QUH524377 RED524377 RNZ524377 RXV524377 SHR524377 SRN524377 TBJ524377 TLF524377 TVB524377 UEX524377 UOT524377 UYP524377 VIL524377 VSH524377 WCD524377 WLZ524377 WVV524377 N589913 JJ589913 TF589913 ADB589913 AMX589913 AWT589913 BGP589913 BQL589913 CAH589913 CKD589913 CTZ589913 DDV589913 DNR589913 DXN589913 EHJ589913 ERF589913 FBB589913 FKX589913 FUT589913 GEP589913 GOL589913 GYH589913 HID589913 HRZ589913 IBV589913 ILR589913 IVN589913 JFJ589913 JPF589913 JZB589913 KIX589913 KST589913 LCP589913 LML589913 LWH589913 MGD589913 MPZ589913 MZV589913 NJR589913 NTN589913 ODJ589913 ONF589913 OXB589913 PGX589913 PQT589913 QAP589913 QKL589913 QUH589913 RED589913 RNZ589913 RXV589913 SHR589913 SRN589913 TBJ589913 TLF589913 TVB589913 UEX589913 UOT589913 UYP589913 VIL589913 VSH589913 WCD589913 WLZ589913 WVV589913 N655449 JJ655449 TF655449 ADB655449 AMX655449 AWT655449 BGP655449 BQL655449 CAH655449 CKD655449 CTZ655449 DDV655449 DNR655449 DXN655449 EHJ655449 ERF655449 FBB655449 FKX655449 FUT655449 GEP655449 GOL655449 GYH655449 HID655449 HRZ655449 IBV655449 ILR655449 IVN655449 JFJ655449 JPF655449 JZB655449 KIX655449 KST655449 LCP655449 LML655449 LWH655449 MGD655449 MPZ655449 MZV655449 NJR655449 NTN655449 ODJ655449 ONF655449 OXB655449 PGX655449 PQT655449 QAP655449 QKL655449 QUH655449 RED655449 RNZ655449 RXV655449 SHR655449 SRN655449 TBJ655449 TLF655449 TVB655449 UEX655449 UOT655449 UYP655449 VIL655449 VSH655449 WCD655449 WLZ655449 WVV655449 N720985 JJ720985 TF720985 ADB720985 AMX720985 AWT720985 BGP720985 BQL720985 CAH720985 CKD720985 CTZ720985 DDV720985 DNR720985 DXN720985 EHJ720985 ERF720985 FBB720985 FKX720985 FUT720985 GEP720985 GOL720985 GYH720985 HID720985 HRZ720985 IBV720985 ILR720985 IVN720985 JFJ720985 JPF720985 JZB720985 KIX720985 KST720985 LCP720985 LML720985 LWH720985 MGD720985 MPZ720985 MZV720985 NJR720985 NTN720985 ODJ720985 ONF720985 OXB720985 PGX720985 PQT720985 QAP720985 QKL720985 QUH720985 RED720985 RNZ720985 RXV720985 SHR720985 SRN720985 TBJ720985 TLF720985 TVB720985 UEX720985 UOT720985 UYP720985 VIL720985 VSH720985 WCD720985 WLZ720985 WVV720985 N786521 JJ786521 TF786521 ADB786521 AMX786521 AWT786521 BGP786521 BQL786521 CAH786521 CKD786521 CTZ786521 DDV786521 DNR786521 DXN786521 EHJ786521 ERF786521 FBB786521 FKX786521 FUT786521 GEP786521 GOL786521 GYH786521 HID786521 HRZ786521 IBV786521 ILR786521 IVN786521 JFJ786521 JPF786521 JZB786521 KIX786521 KST786521 LCP786521 LML786521 LWH786521 MGD786521 MPZ786521 MZV786521 NJR786521 NTN786521 ODJ786521 ONF786521 OXB786521 PGX786521 PQT786521 QAP786521 QKL786521 QUH786521 RED786521 RNZ786521 RXV786521 SHR786521 SRN786521 TBJ786521 TLF786521 TVB786521 UEX786521 UOT786521 UYP786521 VIL786521 VSH786521 WCD786521 WLZ786521 WVV786521 N852057 JJ852057 TF852057 ADB852057 AMX852057 AWT852057 BGP852057 BQL852057 CAH852057 CKD852057 CTZ852057 DDV852057 DNR852057 DXN852057 EHJ852057 ERF852057 FBB852057 FKX852057 FUT852057 GEP852057 GOL852057 GYH852057 HID852057 HRZ852057 IBV852057 ILR852057 IVN852057 JFJ852057 JPF852057 JZB852057 KIX852057 KST852057 LCP852057 LML852057 LWH852057 MGD852057 MPZ852057 MZV852057 NJR852057 NTN852057 ODJ852057 ONF852057 OXB852057 PGX852057 PQT852057 QAP852057 QKL852057 QUH852057 RED852057 RNZ852057 RXV852057 SHR852057 SRN852057 TBJ852057 TLF852057 TVB852057 UEX852057 UOT852057 UYP852057 VIL852057 VSH852057 WCD852057 WLZ852057 WVV852057 N917593 JJ917593 TF917593 ADB917593 AMX917593 AWT917593 BGP917593 BQL917593 CAH917593 CKD917593 CTZ917593 DDV917593 DNR917593 DXN917593 EHJ917593 ERF917593 FBB917593 FKX917593 FUT917593 GEP917593 GOL917593 GYH917593 HID917593 HRZ917593 IBV917593 ILR917593 IVN917593 JFJ917593 JPF917593 JZB917593 KIX917593 KST917593 LCP917593 LML917593 LWH917593 MGD917593 MPZ917593 MZV917593 NJR917593 NTN917593 ODJ917593 ONF917593 OXB917593 PGX917593 PQT917593 QAP917593 QKL917593 QUH917593 RED917593 RNZ917593 RXV917593 SHR917593 SRN917593 TBJ917593 TLF917593 TVB917593 UEX917593 UOT917593 UYP917593 VIL917593 VSH917593 WCD917593 WLZ917593 WVV917593 N983129 JJ983129 TF983129 ADB983129 AMX983129 AWT983129 BGP983129 BQL983129 CAH983129 CKD983129 CTZ983129 DDV983129 DNR983129 DXN983129 EHJ983129 ERF983129 FBB983129 FKX983129 FUT983129 GEP983129 GOL983129 GYH983129 HID983129 HRZ983129 IBV983129 ILR983129 IVN983129 JFJ983129 JPF983129 JZB983129 KIX983129 KST983129 LCP983129 LML983129 LWH983129 MGD983129 MPZ983129 MZV983129 NJR983129 NTN983129 ODJ983129 ONF983129 OXB983129 PGX983129 PQT983129 QAP983129 QKL983129 QUH983129 RED983129 RNZ983129 RXV983129 SHR983129 SRN983129 TBJ983129 TLF983129 TVB983129 UEX983129 UOT983129 UYP983129 VIL983129 VSH983129 WCD983129">
      <formula1>0</formula1>
      <formula2>0.3</formula2>
    </dataValidation>
  </dataValidations>
  <pageMargins left="0.51181102362204722" right="0.51181102362204722" top="0.78740157480314965" bottom="0.78740157480314965" header="0.31496062992125984" footer="0.31496062992125984"/>
  <pageSetup paperSize="9" scale="32" orientation="landscape" r:id="rId1"/>
  <rowBreaks count="2" manualBreakCount="2">
    <brk id="38" max="20" man="1"/>
    <brk id="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4:N5"/>
  <sheetViews>
    <sheetView workbookViewId="0"/>
  </sheetViews>
  <sheetFormatPr defaultRowHeight="15" x14ac:dyDescent="0.25"/>
  <cols>
    <col min="12" max="12" width="14.28515625" bestFit="1" customWidth="1"/>
    <col min="14" max="14" width="14.28515625" bestFit="1" customWidth="1"/>
  </cols>
  <sheetData>
    <row r="4" spans="12:14" x14ac:dyDescent="0.25">
      <c r="L4" s="242"/>
      <c r="M4" s="243"/>
      <c r="N4" s="242"/>
    </row>
    <row r="5" spans="12:14" x14ac:dyDescent="0.25">
      <c r="L5" s="242"/>
      <c r="M5" s="243"/>
      <c r="N5" s="242"/>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MODELO_PLANILHA</vt:lpstr>
      <vt:lpstr>Plan2</vt:lpstr>
      <vt:lpstr>Plan3</vt:lpstr>
      <vt:lpstr>MODELO_PLANILHA!Area_de_impressao</vt:lpstr>
      <vt:lpstr>MODELO_PLANILHA!Titulos_de_impressao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ufabc</dc:creator>
  <cp:lastModifiedBy>ufabc</cp:lastModifiedBy>
  <cp:lastPrinted>2021-09-02T18:29:36Z</cp:lastPrinted>
  <dcterms:created xsi:type="dcterms:W3CDTF">2021-08-19T18:19:19Z</dcterms:created>
  <dcterms:modified xsi:type="dcterms:W3CDTF">2021-09-03T19:08:32Z</dcterms:modified>
</cp:coreProperties>
</file>